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2\Relatórios\"/>
    </mc:Choice>
  </mc:AlternateContent>
  <xr:revisionPtr revIDLastSave="0" documentId="8_{40FB797F-DDF8-4A8E-8950-C6898D43A9DD}" xr6:coauthVersionLast="47" xr6:coauthVersionMax="47" xr10:uidLastSave="{00000000-0000-0000-0000-000000000000}"/>
  <bookViews>
    <workbookView xWindow="-120" yWindow="-120" windowWidth="29040" windowHeight="15840" activeTab="4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RGF - Anexo 5 - CX_RP" sheetId="8" r:id="rId5"/>
    <sheet name="Publicidade - LRFM" sheetId="6" r:id="rId6"/>
    <sheet name="RGF - Anexo 6 - Limites" sheetId="7" r:id="rId7"/>
  </sheets>
  <definedNames>
    <definedName name="_xlnm.Print_Area" localSheetId="1">'RGF - Anexo 2 - Dívida'!$A$1:$E$66</definedName>
    <definedName name="_xlnm.Print_Area" localSheetId="4">'RGF - Anexo 5 - CX_RP'!$A$1:$K$59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6" l="1"/>
  <c r="A58" i="8" s="1"/>
  <c r="A54" i="4" s="1"/>
  <c r="A50" i="3" s="1"/>
  <c r="A33" i="6"/>
  <c r="A57" i="8" s="1"/>
  <c r="A53" i="4" s="1"/>
  <c r="A49" i="3" s="1"/>
  <c r="A31" i="6"/>
  <c r="A55" i="8" s="1"/>
  <c r="A51" i="4" s="1"/>
  <c r="A47" i="3" s="1"/>
  <c r="A32" i="6"/>
  <c r="A56" i="8" s="1"/>
  <c r="A52" i="4" s="1"/>
  <c r="A48" i="3" s="1"/>
  <c r="I17" i="8"/>
  <c r="F17" i="8"/>
  <c r="D17" i="8"/>
  <c r="J17" i="8"/>
  <c r="G17" i="8"/>
  <c r="D41" i="8"/>
  <c r="D12" i="8"/>
  <c r="C12" i="8"/>
  <c r="B12" i="8"/>
  <c r="J12" i="8"/>
  <c r="G12" i="8"/>
  <c r="E25" i="3"/>
  <c r="D25" i="3"/>
  <c r="C25" i="3"/>
  <c r="B25" i="3"/>
  <c r="I39" i="8" l="1"/>
  <c r="D32" i="8"/>
  <c r="H15" i="8"/>
  <c r="K15" i="8" s="1"/>
  <c r="F12" i="8"/>
  <c r="F32" i="8" s="1"/>
  <c r="I52" i="8"/>
  <c r="H25" i="8"/>
  <c r="K25" i="8" s="1"/>
  <c r="C17" i="8"/>
  <c r="C32" i="8" s="1"/>
  <c r="H22" i="8"/>
  <c r="K22" i="8" s="1"/>
  <c r="H24" i="8"/>
  <c r="K24" i="8" s="1"/>
  <c r="H26" i="8"/>
  <c r="H28" i="8"/>
  <c r="K28" i="8" s="1"/>
  <c r="H30" i="8"/>
  <c r="K30" i="8" s="1"/>
  <c r="E12" i="8"/>
  <c r="G32" i="8"/>
  <c r="J32" i="8"/>
  <c r="H19" i="8"/>
  <c r="K19" i="8" s="1"/>
  <c r="H21" i="8"/>
  <c r="K21" i="8" s="1"/>
  <c r="H23" i="8"/>
  <c r="K23" i="8" s="1"/>
  <c r="H27" i="8"/>
  <c r="K27" i="8" s="1"/>
  <c r="H29" i="8"/>
  <c r="K29" i="8" s="1"/>
  <c r="B17" i="8"/>
  <c r="B32" i="8" s="1"/>
  <c r="K26" i="8"/>
  <c r="I12" i="8"/>
  <c r="I32" i="8" s="1"/>
  <c r="E17" i="8"/>
  <c r="H14" i="8"/>
  <c r="H20" i="8"/>
  <c r="K20" i="8" s="1"/>
  <c r="D13" i="6"/>
  <c r="D17" i="6" s="1"/>
  <c r="B13" i="6"/>
  <c r="B17" i="6" s="1"/>
  <c r="B11" i="4"/>
  <c r="C37" i="4"/>
  <c r="C11" i="4"/>
  <c r="C26" i="3"/>
  <c r="B26" i="3"/>
  <c r="D16" i="3"/>
  <c r="C16" i="3"/>
  <c r="B16" i="3"/>
  <c r="C28" i="3"/>
  <c r="E36" i="3"/>
  <c r="D36" i="3"/>
  <c r="C36" i="3"/>
  <c r="B36" i="3"/>
  <c r="E33" i="3"/>
  <c r="E41" i="3" s="1"/>
  <c r="D33" i="3"/>
  <c r="D41" i="3" s="1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0" i="1"/>
  <c r="M30" i="1"/>
  <c r="I30" i="1"/>
  <c r="F30" i="1"/>
  <c r="E30" i="1"/>
  <c r="C30" i="1"/>
  <c r="K30" i="1"/>
  <c r="H30" i="1"/>
  <c r="G30" i="1"/>
  <c r="E32" i="8" l="1"/>
  <c r="H17" i="8"/>
  <c r="K14" i="8"/>
  <c r="H12" i="8"/>
  <c r="K17" i="8"/>
  <c r="B56" i="7"/>
  <c r="C13" i="6"/>
  <c r="C20" i="3"/>
  <c r="C24" i="3" s="1"/>
  <c r="D20" i="3"/>
  <c r="D24" i="3" s="1"/>
  <c r="B41" i="3"/>
  <c r="B20" i="3"/>
  <c r="B24" i="3" s="1"/>
  <c r="C41" i="3"/>
  <c r="E20" i="3"/>
  <c r="E24" i="3" s="1"/>
  <c r="D26" i="3"/>
  <c r="E26" i="3"/>
  <c r="D30" i="1"/>
  <c r="J30" i="1"/>
  <c r="L30" i="1"/>
  <c r="B30" i="1"/>
  <c r="K12" i="8" l="1"/>
  <c r="K32" i="8" s="1"/>
  <c r="H32" i="8"/>
  <c r="C17" i="6"/>
  <c r="E13" i="6"/>
  <c r="E17" i="6" s="1"/>
  <c r="B22" i="6" s="1"/>
  <c r="C21" i="4" l="1"/>
  <c r="C15" i="4"/>
  <c r="C14" i="4" l="1"/>
  <c r="C10" i="4" s="1"/>
  <c r="N30" i="1"/>
  <c r="B35" i="4" l="1"/>
  <c r="P31" i="1"/>
  <c r="P30" i="1"/>
  <c r="B15" i="4" l="1"/>
  <c r="B21" i="4" l="1"/>
  <c r="B14" i="4" s="1"/>
  <c r="B10" i="4" s="1"/>
  <c r="D21" i="6" l="1"/>
  <c r="D22" i="6"/>
  <c r="B23" i="6"/>
  <c r="B37" i="4" l="1"/>
  <c r="C38" i="4"/>
  <c r="B39" i="4"/>
  <c r="B36" i="4"/>
  <c r="C3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Conexão10" type="5" refreshedVersion="6" saveData="1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  <connection id="2" xr16:uid="{6E4F70B6-1C12-4973-8901-1A52AA9632E8}" keepAlive="1" name="Conexão112" type="5" refreshedVersion="6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<sst xmlns="http://schemas.openxmlformats.org/spreadsheetml/2006/main" count="372" uniqueCount="288">
  <si>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</si>
  <si>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</si>
  <si>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</si>
  <si>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</si>
  <si>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</si>
  <si>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</si>
  <si>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</si>
  <si>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</si>
  <si>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</si>
  <si>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</si>
  <si>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</si>
  <si>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</si>
  <si>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</si>
  <si>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</si>
  <si>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</si>
  <si>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Benefícios Previdenciários</t>
  </si>
  <si>
    <t>    Pessoal Inativo e Pensionista</t>
  </si>
  <si>
    <t>Aposentadorias, Reserva e Reformas</t>
  </si>
  <si>
    <t>Pensões</t>
  </si>
  <si>
    <t>Outros Benefícios Previdenciários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</si>
  <si>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</si>
  <si>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</si>
  <si>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</si>
  <si>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</si>
  <si>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</si>
  <si>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</si>
  <si>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r>
      <t xml:space="preserve">Instrução Normativa TCE/PR 56/2011 - IRRF </t>
    </r>
    <r>
      <rPr>
        <vertAlign val="superscript"/>
        <sz val="8"/>
        <color indexed="8"/>
        <rFont val="Arial"/>
        <family val="2"/>
      </rPr>
      <t>(2)</t>
    </r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</si>
  <si>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</si>
  <si>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</si>
  <si>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</si>
  <si>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</si>
  <si>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</si>
  <si>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</si>
  <si>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</si>
  <si>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</si>
  <si>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r>
      <t xml:space="preserve">(-) Transferências obrigatórias da União relativas às emendas de bancada (art. 166, </t>
    </r>
    <r>
      <rPr>
        <sz val="8"/>
        <color indexed="8"/>
        <rFont val="Calibri"/>
        <family val="2"/>
      </rPr>
      <t>§</t>
    </r>
    <r>
      <rPr>
        <sz val="8"/>
        <color indexed="8"/>
        <rFont val="Arial"/>
        <family val="2"/>
      </rPr>
      <t xml:space="preserve"> 16 da CF)  (VI)</t>
    </r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</si>
  <si>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</si>
  <si>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</si>
  <si>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</si>
  <si>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</si>
  <si>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</si>
  <si>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</si>
  <si>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</si>
  <si>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</si>
  <si>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</si>
  <si>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</si>
  <si>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</si>
  <si>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</si>
  <si>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</si>
  <si>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</si>
  <si>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</si>
  <si>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</si>
  <si>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</si>
  <si>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</si>
  <si>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</si>
  <si>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</si>
  <si>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</si>
  <si>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</si>
  <si>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</si>
  <si>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</si>
  <si>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</si>
  <si>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</si>
  <si>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</si>
  <si>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</si>
  <si>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</si>
  <si>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</si>
  <si>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</si>
  <si>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</si>
  <si>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</si>
  <si>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</si>
  <si>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</si>
  <si>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</si>
  <si>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</si>
  <si>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</si>
  <si>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</si>
  <si>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</si>
  <si>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</si>
  <si>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</si>
  <si>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</si>
  <si>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</si>
  <si>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</si>
  <si>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</si>
  <si>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</si>
  <si>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</si>
  <si>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</si>
  <si>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</si>
  <si>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</si>
  <si>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</si>
  <si>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</si>
  <si>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</si>
  <si>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</si>
  <si>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</si>
  <si>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</si>
  <si>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</si>
  <si>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</si>
  <si>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</si>
  <si>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</si>
  <si>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</si>
  <si>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</si>
  <si>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</si>
  <si>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</si>
  <si>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</si>
  <si>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</si>
  <si>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</si>
  <si>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</si>
  <si>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</si>
  <si>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</si>
  <si>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</si>
  <si>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</si>
  <si>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</si>
  <si>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</si>
  <si>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</si>
  <si>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</si>
  <si>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</si>
  <si>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</si>
  <si>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</si>
  <si>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</si>
  <si>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</si>
  <si>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</si>
  <si>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</si>
  <si>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</si>
  <si>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</si>
  <si>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</si>
  <si>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</si>
  <si>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</si>
  <si>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</si>
  <si>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</si>
  <si>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</si>
  <si>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</si>
  <si>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</si>
  <si>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</si>
  <si>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</si>
  <si>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</si>
  <si>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</si>
  <si>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</si>
  <si>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</si>
  <si>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</si>
  <si>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</si>
  <si>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</si>
  <si>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</si>
  <si>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</si>
  <si>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</si>
  <si>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</si>
  <si>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</si>
  <si>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</si>
  <si>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</si>
  <si>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</si>
  <si>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</si>
  <si>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</si>
  <si>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</si>
  <si>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</si>
  <si>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</si>
  <si>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</si>
  <si>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</si>
  <si>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</si>
  <si>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</si>
  <si>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</si>
  <si>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</si>
  <si>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</si>
  <si>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</si>
  <si>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</si>
  <si>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</si>
  <si>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</si>
  <si>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</si>
  <si>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</si>
  <si>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</si>
  <si>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</si>
  <si>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</si>
  <si>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</si>
  <si>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</si>
  <si>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</si>
  <si>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</si>
  <si>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</si>
  <si>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</si>
  <si>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</si>
  <si>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</si>
  <si>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</si>
  <si>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</si>
  <si>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</si>
  <si>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</si>
  <si>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</si>
  <si>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</si>
  <si>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</si>
  <si>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</si>
  <si>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</si>
  <si>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</si>
  <si>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</si>
  <si>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</si>
  <si>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</si>
  <si>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</si>
  <si>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</si>
  <si>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</si>
  <si>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</si>
  <si>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</si>
  <si>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</si>
  <si>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</si>
  <si>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</si>
  <si>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</si>
  <si>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</si>
  <si>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</si>
  <si>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RP Não-Processados</t>
  </si>
  <si>
    <t>(-) Depósitos Restituíveis e Valores Vinculados</t>
  </si>
  <si>
    <t xml:space="preserve">Precatórios Posteriores a 05/05/2000 (Não incluídos na DC) </t>
  </si>
  <si>
    <t>DEMONSTRATIVO DA DISPONIBILIDADE DE CAIXA E DOS RESTOS A PAGAR</t>
  </si>
  <si>
    <t>RGF - ANEXO 5 (LRF, art. 55, Inciso III, alínea "a")</t>
  </si>
  <si>
    <t>DISPONIBILIDADE DE CAIXA BRUTA</t>
  </si>
  <si>
    <t>OBRIGAÇÕES FINANCEIRAS</t>
  </si>
  <si>
    <t>INSUFICIÊNCIA FINANCEIRA VERIFICADA NO CONSÓRCIO PÚBLICO</t>
  </si>
  <si>
    <t>DISPONIBILIDADE DE CAIXA LÍQUIDA (ANTES DA INSCRIÇÃO EM RESTOS A PAGAR NÃO PROCESSADOS)</t>
  </si>
  <si>
    <t>RESTOS A PAGAR EMPENHADOS E NÃO LIQUIDADOS DO EXERCÍCIO</t>
  </si>
  <si>
    <t>EMPENHOS NÃO LIQUIDADOS CANCELADOS (NÃO INSCRITOS POR INSUFICIÊNCIA FINANCEIRA)</t>
  </si>
  <si>
    <t>DISPONIBILIDADE DE CAIXA LÍQUIDA (APÓS A INSCRIÇÃO EM RESTOS A PAGAR NÃO PROCESSADOS DO EXERCÍCIO)</t>
  </si>
  <si>
    <t>Restos a Pagar Liquidados e Não Pagos</t>
  </si>
  <si>
    <t>Restos a Pagar Empenhados e Não Liquidados de Exercícios Anteriores</t>
  </si>
  <si>
    <r>
      <t xml:space="preserve">Demais Obrigações Financeiras </t>
    </r>
    <r>
      <rPr>
        <b/>
        <vertAlign val="superscript"/>
        <sz val="9"/>
        <rFont val="Arial"/>
        <family val="2"/>
      </rPr>
      <t>1</t>
    </r>
  </si>
  <si>
    <t>IDENTIFICAÇÃO DOS RECURSOS</t>
  </si>
  <si>
    <t>De Exercícios Anteriores</t>
  </si>
  <si>
    <t>Do Exercícios</t>
  </si>
  <si>
    <t>(a)</t>
  </si>
  <si>
    <t>(b)</t>
  </si>
  <si>
    <t>(c)</t>
  </si>
  <si>
    <t>(d)</t>
  </si>
  <si>
    <t>(e)</t>
  </si>
  <si>
    <t>(f)</t>
  </si>
  <si>
    <t>(g) = (a-(b+c+d+e)-f)</t>
  </si>
  <si>
    <t>(h)</t>
  </si>
  <si>
    <t>(i) = (g - h)</t>
  </si>
  <si>
    <t>TOTAL DE RECURSOS NÃO VINCULADOS (I)</t>
  </si>
  <si>
    <t>Recursos Não Vinculados de Impostos</t>
  </si>
  <si>
    <t>Outros Recursos Não Vinculados</t>
  </si>
  <si>
    <t>TOTAL DE RECURSOS VINCULADOS (II)</t>
  </si>
  <si>
    <t xml:space="preserve">Receitas de Impostos e de Transferência de Impostos  / Educação </t>
  </si>
  <si>
    <t>Transferências do FUNDEB</t>
  </si>
  <si>
    <t xml:space="preserve">Outros Recursos Vinculados à Educação </t>
  </si>
  <si>
    <t xml:space="preserve">Receitas de Impostos e de Transferência de Impostos  / Saúde </t>
  </si>
  <si>
    <t>Outros Recursos Vinculados à Saúde</t>
  </si>
  <si>
    <t>Recursos Vinculados à Assistência Social</t>
  </si>
  <si>
    <t>Recursos Vinculados ao RPPS  / Plano Previdênciário</t>
  </si>
  <si>
    <t>Recursos Vinculados ao RPPS  / Taxa de Administração</t>
  </si>
  <si>
    <t>Recursos de Operações de Crédito (exceto vinc. à Educação e à Saúde)</t>
  </si>
  <si>
    <t xml:space="preserve">Recursos de Alienação de Bens  / Ativos </t>
  </si>
  <si>
    <t>Recursos Extraorçamentários</t>
  </si>
  <si>
    <t>Outros Recursos Vinculados</t>
  </si>
  <si>
    <t>TOTAL (III) = (I + II)</t>
  </si>
  <si>
    <t>1) Conforme Portaria nº 924/STN, de 2021, nas obrigações financeiras estão computados os recursos de terceiros, como depósitos e consignações, obrigações decorrentes de saldos despesas não empenhadas, conforme discriminada conforme abaixo:</t>
  </si>
  <si>
    <t>DESCRIÇÃO</t>
  </si>
  <si>
    <t>DEPÓSITOS E CONSIGNAÇÕES</t>
  </si>
  <si>
    <r>
      <t xml:space="preserve">DESPESAS NÃO EMPENHADAS </t>
    </r>
    <r>
      <rPr>
        <vertAlign val="superscript"/>
        <sz val="8"/>
        <rFont val="Arial"/>
        <family val="2"/>
      </rPr>
      <t>2</t>
    </r>
  </si>
  <si>
    <t>2) Incluído saldo dos compromissos financeiros executados sem o correspondente empenho no valor de R$</t>
  </si>
  <si>
    <t xml:space="preserve"> conforme quadro abaixo:</t>
  </si>
  <si>
    <t>ENTIDADES</t>
  </si>
  <si>
    <t>DESPESAS NÃO EMPENHADAS</t>
  </si>
  <si>
    <t>FUNDAÇÃO CULTURAL DE CURITIBA</t>
  </si>
  <si>
    <t>FUNDAÇÃO DE AÇÃO SOCIAL</t>
  </si>
  <si>
    <t>FUNDO DE ABASTECIMENTO ALIMENTAR DE CURITIBA</t>
  </si>
  <si>
    <t>FUNDO DE URBANIZAÇÃO DE CURITIBA</t>
  </si>
  <si>
    <t>FUNDO MUNICIPAL DA SAÚDE</t>
  </si>
  <si>
    <t>FUNDO MUNICIPAL DE ASSISTÊNCIA SOCIAL</t>
  </si>
  <si>
    <t>INSTITUTO DE PESQUISA E PLANEJ. URBANO DE CURITIBA</t>
  </si>
  <si>
    <t>INSTITUTO MUNICIPAL DE TURISMO</t>
  </si>
  <si>
    <t>PREFEITURA MUNICIPAL DE CURITIBA</t>
  </si>
  <si>
    <t>RESTOS A PAGAR</t>
  </si>
  <si>
    <t xml:space="preserve">RESTOS A PAGAR EMPENHADOS E NÃO LIQUIDADOS DO EXERCÍCIO </t>
  </si>
  <si>
    <t xml:space="preserve">DISPONIBILIDADE DE CAIXA LÍQUIDA (APÓS A INSCRIÇÃO EM RESTOS A PAGAR NÃO PROCESSADOS 
DO EXERCÍCIO) </t>
  </si>
  <si>
    <t>Valor Total</t>
  </si>
  <si>
    <t>Jan/22 a Dez/22</t>
  </si>
  <si>
    <t>01-Janeiro</t>
  </si>
  <si>
    <t>02-Fevereiro</t>
  </si>
  <si>
    <t>03-Março</t>
  </si>
  <si>
    <t>04-Abril</t>
  </si>
  <si>
    <t>05-Maio</t>
  </si>
  <si>
    <t>06-Junho</t>
  </si>
  <si>
    <t>07-Julho</t>
  </si>
  <si>
    <t>08-Agosto</t>
  </si>
  <si>
    <t>09-Setembro</t>
  </si>
  <si>
    <t>10-Outubro</t>
  </si>
  <si>
    <t>11-Novembro</t>
  </si>
  <si>
    <t>12-Dezembro</t>
  </si>
  <si>
    <t xml:space="preserve">1) Incluídos empenhos liquidados de Outras Despesas de Pessoal decorrentes de Contratos de Gestão (exceto elemento 34) emitidos para o FEAES e INCS, conforme 11ª edição do MDF - Manual de Demonstrativos Fiscais. As despesas das demais Organizações da Sociedade Civil (OSC) serão incluídas a partir do exercício de 2022; </t>
  </si>
  <si>
    <t xml:space="preserve">2) Excluída a dedução referente ao IRRF conforme Lei Complementar nº 178/2021 que incluiu o § 3º no art. 18 da LRF - Lei de Responsabilidade Fiscal; </t>
  </si>
  <si>
    <t xml:space="preserve"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LRFM; </t>
  </si>
  <si>
    <t>Prefeito Municipal: RAFAEL VALDOMIRO GRECA DE MACEDO</t>
  </si>
  <si>
    <t>Sec. Mun. de Planejamento, Finanças e Orçamento: CRISTIANO HOTZ</t>
  </si>
  <si>
    <t>Contador: CLAUDINEI NOGUEIRA - CRC Nº 042.556/O-2</t>
  </si>
  <si>
    <t>Controlador Geral do Município: DANIEL CONDE FALCÃO RIBEIRO</t>
  </si>
  <si>
    <t/>
  </si>
  <si>
    <t>01/01/2022 a 31/12/2022</t>
  </si>
  <si>
    <t>SALDO DO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</si>
</sst>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  <numFmt numFmtId="168" formatCode="_(* #,##0.00_);_(* \(#,##0.0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Calibri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7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7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 indent="1"/>
    </xf>
    <xf numFmtId="0" fontId="19" fillId="2" borderId="0" xfId="0" applyFont="1" applyFill="1"/>
    <xf numFmtId="0" fontId="18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16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7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7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7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7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7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7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7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7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7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7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8" fillId="3" borderId="38" xfId="0" applyNumberFormat="1" applyFont="1" applyFill="1" applyBorder="1" applyAlignment="1">
      <alignment vertical="center" wrapText="1"/>
    </xf>
    <xf numFmtId="0" fontId="0" fillId="4" borderId="0" xfId="0" applyFill="1"/>
    <xf numFmtId="165" fontId="6" fillId="2" borderId="0" xfId="0" applyNumberFormat="1" applyFont="1" applyFill="1" applyAlignment="1">
      <alignment horizontal="right" vertical="center"/>
    </xf>
    <xf numFmtId="0" fontId="20" fillId="3" borderId="39" xfId="0" applyFont="1" applyFill="1" applyBorder="1"/>
    <xf numFmtId="0" fontId="20" fillId="3" borderId="21" xfId="0" applyFont="1" applyFill="1" applyBorder="1"/>
    <xf numFmtId="0" fontId="20" fillId="3" borderId="21" xfId="0" applyFont="1" applyFill="1" applyBorder="1" applyAlignment="1">
      <alignment horizontal="center"/>
    </xf>
    <xf numFmtId="0" fontId="20" fillId="3" borderId="45" xfId="0" applyFont="1" applyFill="1" applyBorder="1" applyAlignment="1">
      <alignment horizontal="center" vertical="center" wrapText="1"/>
    </xf>
    <xf numFmtId="0" fontId="20" fillId="3" borderId="19" xfId="0" applyFont="1" applyFill="1" applyBorder="1"/>
    <xf numFmtId="0" fontId="20" fillId="3" borderId="32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5" fillId="5" borderId="43" xfId="0" applyFont="1" applyFill="1" applyBorder="1"/>
    <xf numFmtId="164" fontId="0" fillId="5" borderId="47" xfId="0" applyNumberFormat="1" applyFill="1" applyBorder="1"/>
    <xf numFmtId="164" fontId="0" fillId="5" borderId="41" xfId="0" applyNumberFormat="1" applyFill="1" applyBorder="1"/>
    <xf numFmtId="0" fontId="6" fillId="4" borderId="21" xfId="0" applyFont="1" applyFill="1" applyBorder="1"/>
    <xf numFmtId="0" fontId="0" fillId="4" borderId="45" xfId="0" applyFill="1" applyBorder="1"/>
    <xf numFmtId="0" fontId="0" fillId="4" borderId="46" xfId="0" applyFill="1" applyBorder="1"/>
    <xf numFmtId="0" fontId="0" fillId="4" borderId="0" xfId="0" applyFill="1" applyAlignment="1">
      <alignment horizontal="left" indent="1"/>
    </xf>
    <xf numFmtId="43" fontId="22" fillId="4" borderId="45" xfId="1" applyFont="1" applyFill="1" applyBorder="1"/>
    <xf numFmtId="164" fontId="22" fillId="4" borderId="46" xfId="0" applyNumberFormat="1" applyFont="1" applyFill="1" applyBorder="1"/>
    <xf numFmtId="0" fontId="6" fillId="4" borderId="48" xfId="0" applyFont="1" applyFill="1" applyBorder="1"/>
    <xf numFmtId="0" fontId="22" fillId="2" borderId="48" xfId="0" applyFont="1" applyFill="1" applyBorder="1" applyAlignment="1">
      <alignment horizontal="left" vertical="center" indent="1"/>
    </xf>
    <xf numFmtId="43" fontId="0" fillId="4" borderId="0" xfId="1" applyFont="1" applyFill="1"/>
    <xf numFmtId="0" fontId="0" fillId="4" borderId="19" xfId="0" applyFill="1" applyBorder="1"/>
    <xf numFmtId="164" fontId="0" fillId="4" borderId="32" xfId="0" applyNumberFormat="1" applyFill="1" applyBorder="1"/>
    <xf numFmtId="0" fontId="0" fillId="4" borderId="32" xfId="0" applyFill="1" applyBorder="1"/>
    <xf numFmtId="0" fontId="0" fillId="4" borderId="18" xfId="0" applyFill="1" applyBorder="1"/>
    <xf numFmtId="0" fontId="5" fillId="3" borderId="43" xfId="0" applyFont="1" applyFill="1" applyBorder="1"/>
    <xf numFmtId="164" fontId="0" fillId="3" borderId="47" xfId="0" applyNumberFormat="1" applyFill="1" applyBorder="1"/>
    <xf numFmtId="164" fontId="0" fillId="3" borderId="41" xfId="0" applyNumberFormat="1" applyFill="1" applyBorder="1"/>
    <xf numFmtId="0" fontId="0" fillId="4" borderId="26" xfId="0" applyFill="1" applyBorder="1"/>
    <xf numFmtId="164" fontId="6" fillId="2" borderId="0" xfId="0" applyNumberFormat="1" applyFont="1" applyFill="1" applyAlignment="1">
      <alignment wrapText="1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2" xfId="0" applyFont="1" applyFill="1" applyBorder="1"/>
    <xf numFmtId="0" fontId="6" fillId="4" borderId="0" xfId="0" applyFont="1" applyFill="1"/>
    <xf numFmtId="43" fontId="6" fillId="4" borderId="0" xfId="1" applyFont="1" applyFill="1" applyBorder="1"/>
    <xf numFmtId="0" fontId="24" fillId="4" borderId="0" xfId="0" applyFont="1" applyFill="1" applyAlignment="1">
      <alignment horizontal="left" vertical="top"/>
    </xf>
    <xf numFmtId="0" fontId="6" fillId="4" borderId="42" xfId="0" applyFont="1" applyFill="1" applyBorder="1"/>
    <xf numFmtId="0" fontId="6" fillId="4" borderId="43" xfId="0" applyFont="1" applyFill="1" applyBorder="1"/>
    <xf numFmtId="164" fontId="6" fillId="4" borderId="42" xfId="0" applyNumberFormat="1" applyFont="1" applyFill="1" applyBorder="1"/>
    <xf numFmtId="164" fontId="6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4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4" borderId="26" xfId="0" applyFont="1" applyFill="1" applyBorder="1"/>
    <xf numFmtId="0" fontId="6" fillId="4" borderId="39" xfId="0" applyFont="1" applyFill="1" applyBorder="1"/>
    <xf numFmtId="43" fontId="6" fillId="4" borderId="26" xfId="1" applyFont="1" applyFill="1" applyBorder="1"/>
    <xf numFmtId="0" fontId="6" fillId="4" borderId="33" xfId="0" applyFont="1" applyFill="1" applyBorder="1"/>
    <xf numFmtId="0" fontId="6" fillId="4" borderId="19" xfId="0" applyFont="1" applyFill="1" applyBorder="1"/>
    <xf numFmtId="43" fontId="6" fillId="4" borderId="33" xfId="1" applyFont="1" applyFill="1" applyBorder="1"/>
    <xf numFmtId="43" fontId="6" fillId="4" borderId="42" xfId="1" applyFont="1" applyFill="1" applyBorder="1"/>
    <xf numFmtId="0" fontId="22" fillId="4" borderId="0" xfId="0" applyFont="1" applyFill="1"/>
    <xf numFmtId="0" fontId="2" fillId="3" borderId="43" xfId="0" applyFont="1" applyFill="1" applyBorder="1" applyAlignment="1">
      <alignment horizontal="center" vertical="center" wrapText="1"/>
    </xf>
    <xf numFmtId="164" fontId="2" fillId="3" borderId="47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wrapText="1"/>
    </xf>
    <xf numFmtId="164" fontId="3" fillId="2" borderId="40" xfId="0" applyNumberFormat="1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left" wrapText="1"/>
    </xf>
    <xf numFmtId="164" fontId="3" fillId="2" borderId="45" xfId="0" applyNumberFormat="1" applyFont="1" applyFill="1" applyBorder="1" applyAlignment="1">
      <alignment horizontal="center" wrapText="1"/>
    </xf>
    <xf numFmtId="168" fontId="3" fillId="4" borderId="46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left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justify" wrapText="1"/>
    </xf>
    <xf numFmtId="0" fontId="15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dimension ref="A1:P53"/>
  <sheetViews>
    <sheetView topLeftCell="B16" zoomScaleNormal="100" workbookViewId="0">
      <selection activeCell="A5" sqref="A5:P5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16" x14ac:dyDescent="0.25">
      <c r="A2" s="300" t="s">
        <v>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</row>
    <row r="3" spans="1:16" x14ac:dyDescent="0.25">
      <c r="A3" s="299" t="s">
        <v>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</row>
    <row r="4" spans="1:16" x14ac:dyDescent="0.25">
      <c r="A4" s="300" t="s">
        <v>3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</row>
    <row r="5" spans="1:16" x14ac:dyDescent="0.25">
      <c r="A5" s="300" t="s">
        <v>265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1:16" ht="22.5" customHeight="1" x14ac:dyDescent="0.25">
      <c r="A6" s="298" t="s">
        <v>285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6" ht="12" customHeight="1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291" t="s">
        <v>5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</row>
    <row r="10" spans="1:16" ht="12.75" customHeight="1" x14ac:dyDescent="0.25">
      <c r="A10" s="7" t="s">
        <v>6</v>
      </c>
      <c r="B10" s="293" t="s">
        <v>7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38.25" customHeight="1" x14ac:dyDescent="0.25">
      <c r="A11" s="8"/>
      <c r="B11" s="9" t="s">
        <v>266</v>
      </c>
      <c r="C11" s="9" t="s">
        <v>267</v>
      </c>
      <c r="D11" s="9" t="s">
        <v>268</v>
      </c>
      <c r="E11" s="9" t="s">
        <v>269</v>
      </c>
      <c r="F11" s="9" t="s">
        <v>270</v>
      </c>
      <c r="G11" s="9" t="s">
        <v>271</v>
      </c>
      <c r="H11" s="9" t="s">
        <v>272</v>
      </c>
      <c r="I11" s="9" t="s">
        <v>273</v>
      </c>
      <c r="J11" s="9" t="s">
        <v>274</v>
      </c>
      <c r="K11" s="9" t="s">
        <v>275</v>
      </c>
      <c r="L11" s="9" t="s">
        <v>276</v>
      </c>
      <c r="M11" s="9" t="s">
        <v>277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391996930.50000006</v>
      </c>
      <c r="C13" s="19">
        <v>374471369.65000004</v>
      </c>
      <c r="D13" s="19">
        <v>423259992.85999995</v>
      </c>
      <c r="E13" s="19">
        <v>537397869.61000001</v>
      </c>
      <c r="F13" s="19">
        <v>396692316.03000003</v>
      </c>
      <c r="G13" s="19">
        <v>421694563.62</v>
      </c>
      <c r="H13" s="19">
        <v>398871473.79000014</v>
      </c>
      <c r="I13" s="19">
        <v>407887784.97000015</v>
      </c>
      <c r="J13" s="19">
        <v>634595653.71000004</v>
      </c>
      <c r="K13" s="19">
        <v>407735848.12999982</v>
      </c>
      <c r="L13" s="19">
        <v>640908854.70000017</v>
      </c>
      <c r="M13" s="19">
        <v>548871810.01000011</v>
      </c>
      <c r="N13" s="20">
        <v>5584384467.5800009</v>
      </c>
      <c r="O13" s="19">
        <v>2254993.0299999439</v>
      </c>
      <c r="P13" s="21">
        <v>5586639460.6100006</v>
      </c>
    </row>
    <row r="14" spans="1:16" x14ac:dyDescent="0.25">
      <c r="A14" s="18" t="s">
        <v>12</v>
      </c>
      <c r="B14" s="22">
        <v>236265371.80000007</v>
      </c>
      <c r="C14" s="22">
        <v>229305417.61000004</v>
      </c>
      <c r="D14" s="22">
        <v>257296033.23999998</v>
      </c>
      <c r="E14" s="22">
        <v>317934244.26999998</v>
      </c>
      <c r="F14" s="22">
        <v>237959564.38000003</v>
      </c>
      <c r="G14" s="22">
        <v>264110106.51000005</v>
      </c>
      <c r="H14" s="22">
        <v>240146276.40000015</v>
      </c>
      <c r="I14" s="22">
        <v>248605258.20000017</v>
      </c>
      <c r="J14" s="22">
        <v>466134380.62</v>
      </c>
      <c r="K14" s="22">
        <v>247794335.28999987</v>
      </c>
      <c r="L14" s="22">
        <v>414389890.93000019</v>
      </c>
      <c r="M14" s="22">
        <v>353463833.42000002</v>
      </c>
      <c r="N14" s="22">
        <v>3513404712.6700006</v>
      </c>
      <c r="O14" s="22">
        <v>2254993.0299999439</v>
      </c>
      <c r="P14" s="21">
        <v>3515659705.7000003</v>
      </c>
    </row>
    <row r="15" spans="1:16" x14ac:dyDescent="0.25">
      <c r="A15" s="23" t="s">
        <v>13</v>
      </c>
      <c r="B15" s="22">
        <v>186648991.44000006</v>
      </c>
      <c r="C15" s="22">
        <v>180936897.11000004</v>
      </c>
      <c r="D15" s="22">
        <v>192488585.79999998</v>
      </c>
      <c r="E15" s="22">
        <v>267093584.94999999</v>
      </c>
      <c r="F15" s="22">
        <v>187069026.73000002</v>
      </c>
      <c r="G15" s="22">
        <v>191574724.79000005</v>
      </c>
      <c r="H15" s="22">
        <v>188816381.34000015</v>
      </c>
      <c r="I15" s="22">
        <v>182879861.29000017</v>
      </c>
      <c r="J15" s="22">
        <v>398778955.63</v>
      </c>
      <c r="K15" s="22">
        <v>194610163.44999987</v>
      </c>
      <c r="L15" s="22">
        <v>311290363.25000024</v>
      </c>
      <c r="M15" s="22">
        <v>272822276.12</v>
      </c>
      <c r="N15" s="24">
        <v>2755009811.9000006</v>
      </c>
      <c r="O15" s="25">
        <v>2090738.9099999452</v>
      </c>
      <c r="P15" s="21">
        <v>2757100550.8100004</v>
      </c>
    </row>
    <row r="16" spans="1:16" x14ac:dyDescent="0.25">
      <c r="A16" s="23" t="s">
        <v>14</v>
      </c>
      <c r="B16" s="22">
        <v>49616380.360000007</v>
      </c>
      <c r="C16" s="22">
        <v>48368520.500000007</v>
      </c>
      <c r="D16" s="22">
        <v>64807447.440000005</v>
      </c>
      <c r="E16" s="22">
        <v>50840659.32</v>
      </c>
      <c r="F16" s="22">
        <v>50890537.649999999</v>
      </c>
      <c r="G16" s="22">
        <v>72535381.719999999</v>
      </c>
      <c r="H16" s="22">
        <v>51329895.059999987</v>
      </c>
      <c r="I16" s="22">
        <v>65725396.910000011</v>
      </c>
      <c r="J16" s="22">
        <v>67355424.99000001</v>
      </c>
      <c r="K16" s="22">
        <v>53184171.839999996</v>
      </c>
      <c r="L16" s="22">
        <v>103099527.67999996</v>
      </c>
      <c r="M16" s="22">
        <v>80641557.300000027</v>
      </c>
      <c r="N16" s="24">
        <v>758394900.7700001</v>
      </c>
      <c r="O16" s="25">
        <v>164254.11999999863</v>
      </c>
      <c r="P16" s="21">
        <v>758559154.8900001</v>
      </c>
    </row>
    <row r="17" spans="1:16" x14ac:dyDescent="0.25">
      <c r="A17" s="23" t="s">
        <v>15</v>
      </c>
      <c r="B17" s="22">
        <v>120737395.42999999</v>
      </c>
      <c r="C17" s="22">
        <v>121189250.36</v>
      </c>
      <c r="D17" s="22">
        <v>121476601.97</v>
      </c>
      <c r="E17" s="22">
        <v>184015993.58000001</v>
      </c>
      <c r="F17" s="22">
        <v>121785093.91</v>
      </c>
      <c r="G17" s="22">
        <v>122107593.34</v>
      </c>
      <c r="H17" s="22">
        <v>122727439.19999999</v>
      </c>
      <c r="I17" s="22">
        <v>122580985.81</v>
      </c>
      <c r="J17" s="22">
        <v>131120011.34</v>
      </c>
      <c r="K17" s="22">
        <v>123603308.25999999</v>
      </c>
      <c r="L17" s="22">
        <v>189216036.24000001</v>
      </c>
      <c r="M17" s="22">
        <v>150225088.26000002</v>
      </c>
      <c r="N17" s="24">
        <v>1630784797.7000003</v>
      </c>
      <c r="O17" s="25">
        <v>0</v>
      </c>
      <c r="P17" s="21">
        <v>1630784797.7000003</v>
      </c>
    </row>
    <row r="18" spans="1:16" x14ac:dyDescent="0.25">
      <c r="A18" s="18" t="s">
        <v>16</v>
      </c>
      <c r="B18" s="22">
        <v>109001684.64999999</v>
      </c>
      <c r="C18" s="22">
        <v>109519316.92</v>
      </c>
      <c r="D18" s="22">
        <v>109711459.90000001</v>
      </c>
      <c r="E18" s="22">
        <v>166763523.46000001</v>
      </c>
      <c r="F18" s="22">
        <v>110248179.34999999</v>
      </c>
      <c r="G18" s="22">
        <v>110412641.25</v>
      </c>
      <c r="H18" s="22">
        <v>111160631.66999999</v>
      </c>
      <c r="I18" s="22">
        <v>110829591.69</v>
      </c>
      <c r="J18" s="22">
        <v>119379082.77</v>
      </c>
      <c r="K18" s="22">
        <v>112008861.75999999</v>
      </c>
      <c r="L18" s="22">
        <v>171620604.65000001</v>
      </c>
      <c r="M18" s="22">
        <v>135968600.00000003</v>
      </c>
      <c r="N18" s="22">
        <v>1476624178.0700002</v>
      </c>
      <c r="O18" s="25">
        <v>0</v>
      </c>
      <c r="P18" s="21">
        <v>1476624178.0700002</v>
      </c>
    </row>
    <row r="19" spans="1:16" x14ac:dyDescent="0.25">
      <c r="A19" s="23" t="s">
        <v>17</v>
      </c>
      <c r="B19" s="22">
        <v>11735710.779999999</v>
      </c>
      <c r="C19" s="22">
        <v>11669933.439999999</v>
      </c>
      <c r="D19" s="22">
        <v>11765142.07</v>
      </c>
      <c r="E19" s="22">
        <v>17252470.120000005</v>
      </c>
      <c r="F19" s="22">
        <v>11536914.560000001</v>
      </c>
      <c r="G19" s="22">
        <v>11694952.09</v>
      </c>
      <c r="H19" s="22">
        <v>11566807.530000001</v>
      </c>
      <c r="I19" s="22">
        <v>11751394.119999999</v>
      </c>
      <c r="J19" s="22">
        <v>11740928.57</v>
      </c>
      <c r="K19" s="22">
        <v>11594446.5</v>
      </c>
      <c r="L19" s="22">
        <v>17595431.59</v>
      </c>
      <c r="M19" s="22">
        <v>14256488.26</v>
      </c>
      <c r="N19" s="24">
        <v>154160619.63</v>
      </c>
      <c r="O19" s="25">
        <v>0</v>
      </c>
      <c r="P19" s="21">
        <v>154160619.63</v>
      </c>
    </row>
    <row r="20" spans="1:16" x14ac:dyDescent="0.25">
      <c r="A20" s="23" t="s">
        <v>18</v>
      </c>
      <c r="B20" s="22">
        <v>34994163.270000003</v>
      </c>
      <c r="C20" s="22">
        <v>23976701.68</v>
      </c>
      <c r="D20" s="22">
        <v>44487357.649999999</v>
      </c>
      <c r="E20" s="22">
        <v>35447631.759999998</v>
      </c>
      <c r="F20" s="22">
        <v>36947657.739999995</v>
      </c>
      <c r="G20" s="22">
        <v>35476863.770000003</v>
      </c>
      <c r="H20" s="22">
        <v>35997758.189999983</v>
      </c>
      <c r="I20" s="22">
        <v>36701540.959999993</v>
      </c>
      <c r="J20" s="22">
        <v>37341261.749999993</v>
      </c>
      <c r="K20" s="22">
        <v>36338204.579999998</v>
      </c>
      <c r="L20" s="22">
        <v>37302927.530000001</v>
      </c>
      <c r="M20" s="22">
        <v>45182888.329999998</v>
      </c>
      <c r="N20" s="24">
        <v>440194957.20999986</v>
      </c>
      <c r="O20" s="25">
        <v>0</v>
      </c>
      <c r="P20" s="21">
        <v>440194957.20999986</v>
      </c>
    </row>
    <row r="21" spans="1:16" x14ac:dyDescent="0.25">
      <c r="A21" s="23" t="s">
        <v>19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4">
        <v>0</v>
      </c>
      <c r="O21" s="25">
        <v>0</v>
      </c>
      <c r="P21" s="21">
        <v>0</v>
      </c>
    </row>
    <row r="22" spans="1:16" x14ac:dyDescent="0.25">
      <c r="A22" s="18" t="s">
        <v>20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4">
        <v>0</v>
      </c>
      <c r="O22" s="25">
        <v>0</v>
      </c>
      <c r="P22" s="21">
        <v>0</v>
      </c>
    </row>
    <row r="23" spans="1:16" x14ac:dyDescent="0.25">
      <c r="A23" s="18" t="s">
        <v>21</v>
      </c>
      <c r="B23" s="19">
        <v>120737538.09999999</v>
      </c>
      <c r="C23" s="19">
        <v>121189250.36</v>
      </c>
      <c r="D23" s="19">
        <v>126193044.05</v>
      </c>
      <c r="E23" s="19">
        <v>184026382.94000003</v>
      </c>
      <c r="F23" s="19">
        <v>121785281.77</v>
      </c>
      <c r="G23" s="19">
        <v>122118089.94</v>
      </c>
      <c r="H23" s="19">
        <v>122734629.93999998</v>
      </c>
      <c r="I23" s="19">
        <v>122581289.31</v>
      </c>
      <c r="J23" s="19">
        <v>131123291</v>
      </c>
      <c r="K23" s="19">
        <v>123603414.11999999</v>
      </c>
      <c r="L23" s="19">
        <v>189216455.63</v>
      </c>
      <c r="M23" s="19">
        <v>150225088.26000005</v>
      </c>
      <c r="N23" s="24">
        <v>1635533755.4199998</v>
      </c>
      <c r="O23" s="25">
        <v>0</v>
      </c>
      <c r="P23" s="21">
        <v>1635533755.4199998</v>
      </c>
    </row>
    <row r="24" spans="1:16" x14ac:dyDescent="0.25">
      <c r="A24" s="26" t="s">
        <v>22</v>
      </c>
      <c r="B24" s="22">
        <v>142.67000000000002</v>
      </c>
      <c r="C24" s="22">
        <v>0</v>
      </c>
      <c r="D24" s="22">
        <v>441.77</v>
      </c>
      <c r="E24" s="22">
        <v>0</v>
      </c>
      <c r="F24" s="22">
        <v>187.86</v>
      </c>
      <c r="G24" s="22">
        <v>10496.599999999999</v>
      </c>
      <c r="H24" s="22">
        <v>3586.7999999999997</v>
      </c>
      <c r="I24" s="22">
        <v>303.5</v>
      </c>
      <c r="J24" s="22">
        <v>2217.41</v>
      </c>
      <c r="K24" s="22">
        <v>105.86</v>
      </c>
      <c r="L24" s="22">
        <v>419.39</v>
      </c>
      <c r="M24" s="22">
        <v>0</v>
      </c>
      <c r="N24" s="24">
        <v>17901.859999999997</v>
      </c>
      <c r="O24" s="25">
        <v>0</v>
      </c>
      <c r="P24" s="21">
        <v>17901.859999999997</v>
      </c>
    </row>
    <row r="25" spans="1:16" x14ac:dyDescent="0.25">
      <c r="A25" s="26" t="s">
        <v>23</v>
      </c>
      <c r="B25" s="22">
        <v>0</v>
      </c>
      <c r="C25" s="22">
        <v>0</v>
      </c>
      <c r="D25" s="22">
        <v>4716000.3099999996</v>
      </c>
      <c r="E25" s="22">
        <v>0</v>
      </c>
      <c r="F25" s="22">
        <v>0</v>
      </c>
      <c r="G25" s="22">
        <v>0</v>
      </c>
      <c r="H25" s="22">
        <v>3603.94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4">
        <v>4719604.25</v>
      </c>
      <c r="O25" s="25">
        <v>0</v>
      </c>
      <c r="P25" s="21">
        <v>4719604.25</v>
      </c>
    </row>
    <row r="26" spans="1:16" x14ac:dyDescent="0.25">
      <c r="A26" s="26" t="s">
        <v>24</v>
      </c>
      <c r="B26" s="22">
        <v>0</v>
      </c>
      <c r="C26" s="22">
        <v>0</v>
      </c>
      <c r="D26" s="22">
        <v>0</v>
      </c>
      <c r="E26" s="22">
        <v>10389.36</v>
      </c>
      <c r="F26" s="22">
        <v>0</v>
      </c>
      <c r="G26" s="22">
        <v>0</v>
      </c>
      <c r="H26" s="22">
        <v>0</v>
      </c>
      <c r="I26" s="22">
        <v>0</v>
      </c>
      <c r="J26" s="22">
        <v>1062.25</v>
      </c>
      <c r="K26" s="22">
        <v>0</v>
      </c>
      <c r="L26" s="22">
        <v>0</v>
      </c>
      <c r="M26" s="22">
        <v>0</v>
      </c>
      <c r="N26" s="24">
        <v>11451.61</v>
      </c>
      <c r="O26" s="25">
        <v>0</v>
      </c>
      <c r="P26" s="21">
        <v>11451.61</v>
      </c>
    </row>
    <row r="27" spans="1:16" x14ac:dyDescent="0.25">
      <c r="A27" s="27" t="s">
        <v>25</v>
      </c>
      <c r="B27" s="22">
        <v>120737395.42999999</v>
      </c>
      <c r="C27" s="22">
        <v>121189250.36</v>
      </c>
      <c r="D27" s="22">
        <v>121476601.97</v>
      </c>
      <c r="E27" s="22">
        <v>184015993.58000001</v>
      </c>
      <c r="F27" s="22">
        <v>121785093.91</v>
      </c>
      <c r="G27" s="22">
        <v>122107593.34</v>
      </c>
      <c r="H27" s="22">
        <v>122727439.19999999</v>
      </c>
      <c r="I27" s="22">
        <v>122580985.81</v>
      </c>
      <c r="J27" s="22">
        <v>131120011.34</v>
      </c>
      <c r="K27" s="22">
        <v>123603308.25999999</v>
      </c>
      <c r="L27" s="22">
        <v>189216036.24000001</v>
      </c>
      <c r="M27" s="22">
        <v>150225088.26000005</v>
      </c>
      <c r="N27" s="24">
        <v>1630784797.6999998</v>
      </c>
      <c r="O27" s="25">
        <v>0</v>
      </c>
      <c r="P27" s="21">
        <v>1630784797.6999998</v>
      </c>
    </row>
    <row r="28" spans="1:16" x14ac:dyDescent="0.25">
      <c r="A28" s="27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4">
        <v>0</v>
      </c>
      <c r="O28" s="25">
        <v>0</v>
      </c>
      <c r="P28" s="28">
        <v>0</v>
      </c>
    </row>
    <row r="29" spans="1:16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2"/>
    </row>
    <row r="30" spans="1:16" s="36" customFormat="1" ht="15.75" customHeight="1" x14ac:dyDescent="0.2">
      <c r="A30" s="33" t="s">
        <v>27</v>
      </c>
      <c r="B30" s="34">
        <f t="shared" ref="B30:M30" si="0">B13-B23</f>
        <v>271259392.4000001</v>
      </c>
      <c r="C30" s="34">
        <f t="shared" si="0"/>
        <v>253282119.29000002</v>
      </c>
      <c r="D30" s="34">
        <f t="shared" si="0"/>
        <v>297066948.80999994</v>
      </c>
      <c r="E30" s="34">
        <f t="shared" si="0"/>
        <v>353371486.66999996</v>
      </c>
      <c r="F30" s="34">
        <f t="shared" si="0"/>
        <v>274907034.26000005</v>
      </c>
      <c r="G30" s="34">
        <f t="shared" si="0"/>
        <v>299576473.68000001</v>
      </c>
      <c r="H30" s="34">
        <f t="shared" si="0"/>
        <v>276136843.85000014</v>
      </c>
      <c r="I30" s="34">
        <f t="shared" si="0"/>
        <v>285306495.66000015</v>
      </c>
      <c r="J30" s="34">
        <f t="shared" si="0"/>
        <v>503472362.71000004</v>
      </c>
      <c r="K30" s="34">
        <f t="shared" si="0"/>
        <v>284132434.00999981</v>
      </c>
      <c r="L30" s="34">
        <f t="shared" si="0"/>
        <v>451692399.07000017</v>
      </c>
      <c r="M30" s="34">
        <f t="shared" si="0"/>
        <v>398646721.75000006</v>
      </c>
      <c r="N30" s="35">
        <f>N13-N23</f>
        <v>3948850712.1600008</v>
      </c>
      <c r="O30" s="35">
        <f>O13-O23</f>
        <v>2254993.0299999439</v>
      </c>
      <c r="P30" s="35">
        <f t="shared" ref="P30" si="1">N30+O30</f>
        <v>3951105705.1900005</v>
      </c>
    </row>
    <row r="31" spans="1:16" ht="15.75" hidden="1" customHeight="1" x14ac:dyDescent="0.25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9">
        <f>N30+O30</f>
        <v>3951105705.1900005</v>
      </c>
    </row>
    <row r="33" spans="1:16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95" t="s">
        <v>30</v>
      </c>
      <c r="N33" s="296"/>
      <c r="O33" s="295" t="s">
        <v>31</v>
      </c>
      <c r="P33" s="297"/>
    </row>
    <row r="34" spans="1:16" x14ac:dyDescent="0.25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v>9523432768.409996</v>
      </c>
      <c r="O34" s="44"/>
      <c r="P34" s="44"/>
    </row>
    <row r="35" spans="1:16" x14ac:dyDescent="0.25">
      <c r="A35" s="45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8">
        <v>16352273</v>
      </c>
      <c r="O35" s="21"/>
      <c r="P35" s="21"/>
    </row>
    <row r="36" spans="1:16" ht="13.5" customHeight="1" x14ac:dyDescent="0.25">
      <c r="A36" s="45" t="s">
        <v>34</v>
      </c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1"/>
      <c r="N36" s="52">
        <v>0</v>
      </c>
      <c r="O36" s="50"/>
      <c r="P36" s="50"/>
    </row>
    <row r="37" spans="1:16" ht="13.5" customHeight="1" x14ac:dyDescent="0.25">
      <c r="A37" s="53" t="s">
        <v>35</v>
      </c>
      <c r="B37" s="54"/>
      <c r="C37" s="54"/>
      <c r="D37" s="54"/>
      <c r="E37" s="54"/>
      <c r="F37" s="54"/>
      <c r="G37" s="54"/>
      <c r="H37" s="54"/>
      <c r="I37" s="55"/>
      <c r="J37" s="55"/>
      <c r="K37" s="55"/>
      <c r="L37" s="55"/>
      <c r="M37" s="56"/>
      <c r="N37" s="57">
        <v>0</v>
      </c>
      <c r="O37" s="55"/>
      <c r="P37" s="55"/>
    </row>
    <row r="38" spans="1:16" x14ac:dyDescent="0.25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60">
        <v>9507080495.409996</v>
      </c>
      <c r="O38" s="58"/>
      <c r="P38" s="61"/>
    </row>
    <row r="39" spans="1:16" x14ac:dyDescent="0.25">
      <c r="A39" s="37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2"/>
      <c r="N39" s="63">
        <v>3951105705.1900005</v>
      </c>
      <c r="O39" s="64"/>
      <c r="P39" s="64">
        <v>0.41559611355952947</v>
      </c>
    </row>
    <row r="40" spans="1:16" x14ac:dyDescent="0.25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0">
        <v>5133823467.5213985</v>
      </c>
      <c r="O40" s="67"/>
      <c r="P40" s="68">
        <v>0.54</v>
      </c>
    </row>
    <row r="41" spans="1:16" x14ac:dyDescent="0.25">
      <c r="A41" s="65" t="s">
        <v>39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0">
        <v>4877132294.1453285</v>
      </c>
      <c r="O41" s="67"/>
      <c r="P41" s="68">
        <v>0.51300000000000001</v>
      </c>
    </row>
    <row r="42" spans="1:16" x14ac:dyDescent="0.25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>
        <v>4753540247.704998</v>
      </c>
      <c r="O42" s="72"/>
      <c r="P42" s="68">
        <v>0.5</v>
      </c>
    </row>
    <row r="43" spans="1:16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0">
        <v>4620441120.7692575</v>
      </c>
      <c r="O43" s="67"/>
      <c r="P43" s="68">
        <v>0.48599999999999993</v>
      </c>
    </row>
    <row r="44" spans="1:16" ht="12.75" customHeight="1" x14ac:dyDescent="0.25">
      <c r="A44" s="73" t="s">
        <v>136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5"/>
    </row>
    <row r="45" spans="1:16" x14ac:dyDescent="0.25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6"/>
    </row>
    <row r="46" spans="1:16" x14ac:dyDescent="0.25">
      <c r="A46" s="288" t="s">
        <v>278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76"/>
    </row>
    <row r="47" spans="1:16" x14ac:dyDescent="0.25">
      <c r="A47" s="289" t="s">
        <v>279</v>
      </c>
      <c r="B47" s="289">
        <v>0</v>
      </c>
      <c r="C47" s="289">
        <v>0</v>
      </c>
      <c r="D47" s="289">
        <v>0</v>
      </c>
      <c r="E47" s="289">
        <v>0</v>
      </c>
      <c r="F47" s="289">
        <v>0</v>
      </c>
      <c r="G47" s="289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</row>
    <row r="48" spans="1:16" ht="21.75" customHeight="1" x14ac:dyDescent="0.25">
      <c r="A48" s="289" t="s">
        <v>280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</row>
    <row r="49" spans="1:16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P49" s="78"/>
    </row>
    <row r="50" spans="1:16" x14ac:dyDescent="0.25">
      <c r="A50" s="79" t="s">
        <v>281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"/>
      <c r="O50" s="1"/>
    </row>
    <row r="51" spans="1:16" x14ac:dyDescent="0.25">
      <c r="A51" s="79" t="s">
        <v>282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16" s="79" customFormat="1" x14ac:dyDescent="0.25">
      <c r="A52" s="79" t="s">
        <v>283</v>
      </c>
      <c r="N52" s="2"/>
      <c r="O52" s="2"/>
      <c r="P52" s="2"/>
    </row>
    <row r="53" spans="1:16" x14ac:dyDescent="0.25">
      <c r="A53" s="79" t="s">
        <v>284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</sheetData>
  <mergeCells count="14">
    <mergeCell ref="A6:O6"/>
    <mergeCell ref="A1:P1"/>
    <mergeCell ref="A2:P2"/>
    <mergeCell ref="A3:P3"/>
    <mergeCell ref="A4:P4"/>
    <mergeCell ref="A5:P5"/>
    <mergeCell ref="A46:O46"/>
    <mergeCell ref="A47:P47"/>
    <mergeCell ref="A48:P48"/>
    <mergeCell ref="A7:O7"/>
    <mergeCell ref="B9:P9"/>
    <mergeCell ref="B10:P10"/>
    <mergeCell ref="M33:N33"/>
    <mergeCell ref="O33:P3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5"/>
  <sheetViews>
    <sheetView topLeftCell="A34" zoomScale="115" zoomScaleNormal="115" workbookViewId="0">
      <selection sqref="A1:E1"/>
    </sheetView>
  </sheetViews>
  <sheetFormatPr defaultRowHeight="12.75" x14ac:dyDescent="0.2"/>
  <cols>
    <col min="1" max="1" width="49" style="80" customWidth="1"/>
    <col min="2" max="4" width="22.7109375" style="80" customWidth="1"/>
    <col min="5" max="5" width="22.7109375" style="93" customWidth="1"/>
    <col min="6" max="16384" width="9.140625" style="80"/>
  </cols>
  <sheetData>
    <row r="1" spans="1:5" x14ac:dyDescent="0.2">
      <c r="A1" s="303"/>
      <c r="B1" s="303"/>
      <c r="C1" s="303"/>
      <c r="D1" s="303"/>
      <c r="E1" s="303"/>
    </row>
    <row r="2" spans="1:5" x14ac:dyDescent="0.2">
      <c r="A2" s="299" t="s">
        <v>43</v>
      </c>
      <c r="B2" s="299"/>
      <c r="C2" s="299"/>
      <c r="D2" s="299"/>
      <c r="E2" s="299"/>
    </row>
    <row r="3" spans="1:5" x14ac:dyDescent="0.2">
      <c r="A3" s="300" t="s">
        <v>1</v>
      </c>
      <c r="B3" s="300"/>
      <c r="C3" s="300"/>
      <c r="D3" s="300"/>
      <c r="E3" s="300"/>
    </row>
    <row r="4" spans="1:5" x14ac:dyDescent="0.2">
      <c r="A4" s="299" t="s">
        <v>44</v>
      </c>
      <c r="B4" s="299"/>
      <c r="C4" s="299"/>
      <c r="D4" s="299"/>
      <c r="E4" s="299"/>
    </row>
    <row r="5" spans="1:5" x14ac:dyDescent="0.2">
      <c r="A5" s="300" t="s">
        <v>3</v>
      </c>
      <c r="B5" s="300"/>
      <c r="C5" s="300"/>
      <c r="D5" s="300"/>
      <c r="E5" s="300"/>
    </row>
    <row r="6" spans="1:5" x14ac:dyDescent="0.2">
      <c r="A6" s="300" t="s">
        <v>286</v>
      </c>
      <c r="B6" s="300"/>
      <c r="C6" s="300"/>
      <c r="D6" s="300"/>
      <c r="E6" s="300"/>
    </row>
    <row r="7" spans="1:5" x14ac:dyDescent="0.2">
      <c r="A7" s="300" t="s">
        <v>45</v>
      </c>
      <c r="B7" s="300"/>
      <c r="C7" s="300"/>
      <c r="D7" s="300"/>
      <c r="E7" s="300"/>
    </row>
    <row r="8" spans="1:5" x14ac:dyDescent="0.2">
      <c r="A8" s="45" t="s">
        <v>46</v>
      </c>
      <c r="B8" s="306"/>
      <c r="C8" s="306"/>
      <c r="D8" s="306"/>
      <c r="E8" s="81">
        <v>1</v>
      </c>
    </row>
    <row r="9" spans="1:5" ht="12.75" customHeight="1" x14ac:dyDescent="0.2">
      <c r="A9" s="304" t="s">
        <v>47</v>
      </c>
      <c r="B9" s="307" t="s">
        <v>184</v>
      </c>
      <c r="C9" s="309" t="s">
        <v>287</v>
      </c>
      <c r="D9" s="310"/>
      <c r="E9" s="310"/>
    </row>
    <row r="10" spans="1:5" ht="12.75" customHeight="1" x14ac:dyDescent="0.2">
      <c r="A10" s="305"/>
      <c r="B10" s="308"/>
      <c r="C10" s="189" t="s">
        <v>49</v>
      </c>
      <c r="D10" s="189" t="s">
        <v>50</v>
      </c>
      <c r="E10" s="94" t="s">
        <v>51</v>
      </c>
    </row>
    <row r="11" spans="1:5" x14ac:dyDescent="0.2">
      <c r="A11" s="172"/>
      <c r="B11" s="190"/>
      <c r="C11" s="191"/>
      <c r="D11" s="191"/>
      <c r="E11" s="192"/>
    </row>
    <row r="12" spans="1:5" x14ac:dyDescent="0.2">
      <c r="A12" s="82" t="s">
        <v>52</v>
      </c>
      <c r="B12" s="193">
        <v>1496030834.0299995</v>
      </c>
      <c r="C12" s="193">
        <v>1340227302.6899993</v>
      </c>
      <c r="D12" s="193">
        <v>1269997863.9614375</v>
      </c>
      <c r="E12" s="194">
        <v>1445234867.25</v>
      </c>
    </row>
    <row r="13" spans="1:5" x14ac:dyDescent="0.2">
      <c r="A13" s="83" t="s">
        <v>53</v>
      </c>
      <c r="B13" s="195">
        <v>0</v>
      </c>
      <c r="C13" s="195">
        <v>0</v>
      </c>
      <c r="D13" s="95">
        <v>0</v>
      </c>
      <c r="E13" s="196">
        <v>0</v>
      </c>
    </row>
    <row r="14" spans="1:5" x14ac:dyDescent="0.2">
      <c r="A14" s="83" t="s">
        <v>54</v>
      </c>
      <c r="B14" s="195">
        <v>1310908217.4399996</v>
      </c>
      <c r="C14" s="195">
        <v>1223741477.9099994</v>
      </c>
      <c r="D14" s="95">
        <v>1213217248.5814376</v>
      </c>
      <c r="E14" s="196">
        <v>1360300933.29</v>
      </c>
    </row>
    <row r="15" spans="1:5" x14ac:dyDescent="0.2">
      <c r="A15" s="84" t="s">
        <v>185</v>
      </c>
      <c r="B15" s="195">
        <v>884733352.29999995</v>
      </c>
      <c r="C15" s="195">
        <v>807985755.3599999</v>
      </c>
      <c r="D15" s="195">
        <v>807321390.07999992</v>
      </c>
      <c r="E15" s="196">
        <v>861996314.89999998</v>
      </c>
    </row>
    <row r="16" spans="1:5" x14ac:dyDescent="0.2">
      <c r="A16" s="197" t="s">
        <v>55</v>
      </c>
      <c r="B16" s="195">
        <v>434130537.17000002</v>
      </c>
      <c r="C16" s="195">
        <v>452015515.92999995</v>
      </c>
      <c r="D16" s="95">
        <v>450902285.23999989</v>
      </c>
      <c r="E16" s="196">
        <v>443055525.19999999</v>
      </c>
    </row>
    <row r="17" spans="1:5" x14ac:dyDescent="0.2">
      <c r="A17" s="197" t="s">
        <v>56</v>
      </c>
      <c r="B17" s="195">
        <v>450602815.12999994</v>
      </c>
      <c r="C17" s="195">
        <v>355970239.42999995</v>
      </c>
      <c r="D17" s="95">
        <v>356419104.83999997</v>
      </c>
      <c r="E17" s="196">
        <v>418940789.69999999</v>
      </c>
    </row>
    <row r="18" spans="1:5" x14ac:dyDescent="0.2">
      <c r="A18" s="84" t="s">
        <v>186</v>
      </c>
      <c r="B18" s="195">
        <v>0</v>
      </c>
      <c r="C18" s="195">
        <v>0</v>
      </c>
      <c r="D18" s="95">
        <v>0</v>
      </c>
      <c r="E18" s="196">
        <v>0</v>
      </c>
    </row>
    <row r="19" spans="1:5" x14ac:dyDescent="0.2">
      <c r="A19" s="84" t="s">
        <v>187</v>
      </c>
      <c r="B19" s="195">
        <v>0</v>
      </c>
      <c r="C19" s="195">
        <v>0</v>
      </c>
      <c r="D19" s="195">
        <v>0</v>
      </c>
      <c r="E19" s="196">
        <v>0</v>
      </c>
    </row>
    <row r="20" spans="1:5" x14ac:dyDescent="0.2">
      <c r="A20" s="197" t="s">
        <v>55</v>
      </c>
      <c r="B20" s="195">
        <v>0</v>
      </c>
      <c r="C20" s="195">
        <v>0</v>
      </c>
      <c r="D20" s="95">
        <v>0</v>
      </c>
      <c r="E20" s="196">
        <v>0</v>
      </c>
    </row>
    <row r="21" spans="1:5" x14ac:dyDescent="0.2">
      <c r="A21" s="197" t="s">
        <v>56</v>
      </c>
      <c r="B21" s="195">
        <v>0</v>
      </c>
      <c r="C21" s="195">
        <v>0</v>
      </c>
      <c r="D21" s="95">
        <v>0</v>
      </c>
      <c r="E21" s="196">
        <v>0</v>
      </c>
    </row>
    <row r="22" spans="1:5" x14ac:dyDescent="0.2">
      <c r="A22" s="84" t="s">
        <v>188</v>
      </c>
      <c r="B22" s="195">
        <v>426174865.13999963</v>
      </c>
      <c r="C22" s="195">
        <v>415755722.54999954</v>
      </c>
      <c r="D22" s="195">
        <v>405895858.50143754</v>
      </c>
      <c r="E22" s="196">
        <v>498304618.38999999</v>
      </c>
    </row>
    <row r="23" spans="1:5" x14ac:dyDescent="0.2">
      <c r="A23" s="197" t="s">
        <v>132</v>
      </c>
      <c r="B23" s="195">
        <v>0</v>
      </c>
      <c r="C23" s="195">
        <v>0</v>
      </c>
      <c r="D23" s="195">
        <v>0</v>
      </c>
      <c r="E23" s="198">
        <v>0</v>
      </c>
    </row>
    <row r="24" spans="1:5" x14ac:dyDescent="0.2">
      <c r="A24" s="197" t="s">
        <v>133</v>
      </c>
      <c r="B24" s="195">
        <v>340145508.09999961</v>
      </c>
      <c r="C24" s="195">
        <v>331119509.78999954</v>
      </c>
      <c r="D24" s="195">
        <v>322088492.01143754</v>
      </c>
      <c r="E24" s="198">
        <v>313599423.64999998</v>
      </c>
    </row>
    <row r="25" spans="1:5" x14ac:dyDescent="0.2">
      <c r="A25" s="197" t="s">
        <v>189</v>
      </c>
      <c r="B25" s="195">
        <v>86029357.039999992</v>
      </c>
      <c r="C25" s="195">
        <v>84636212.75999999</v>
      </c>
      <c r="D25" s="195">
        <v>83807366.48999998</v>
      </c>
      <c r="E25" s="198">
        <v>184705194.73999998</v>
      </c>
    </row>
    <row r="26" spans="1:5" x14ac:dyDescent="0.2">
      <c r="A26" s="197" t="s">
        <v>134</v>
      </c>
      <c r="B26" s="195">
        <v>0</v>
      </c>
      <c r="C26" s="195">
        <v>0</v>
      </c>
      <c r="D26" s="95">
        <v>0</v>
      </c>
      <c r="E26" s="196">
        <v>0</v>
      </c>
    </row>
    <row r="27" spans="1:5" x14ac:dyDescent="0.2">
      <c r="A27" s="197" t="s">
        <v>190</v>
      </c>
      <c r="B27" s="195">
        <v>0</v>
      </c>
      <c r="C27" s="195">
        <v>0</v>
      </c>
      <c r="D27" s="95">
        <v>0</v>
      </c>
      <c r="E27" s="196">
        <v>0</v>
      </c>
    </row>
    <row r="28" spans="1:5" x14ac:dyDescent="0.2">
      <c r="A28" s="199" t="s">
        <v>191</v>
      </c>
      <c r="B28" s="200">
        <v>0</v>
      </c>
      <c r="C28" s="200">
        <v>0</v>
      </c>
      <c r="D28" s="201">
        <v>0</v>
      </c>
      <c r="E28" s="196">
        <v>0</v>
      </c>
    </row>
    <row r="29" spans="1:5" ht="22.5" x14ac:dyDescent="0.2">
      <c r="A29" s="83" t="s">
        <v>57</v>
      </c>
      <c r="B29" s="195">
        <v>64489259.970000006</v>
      </c>
      <c r="C29" s="195">
        <v>2695323.3299999828</v>
      </c>
      <c r="D29" s="95">
        <v>2695323.3299999828</v>
      </c>
      <c r="E29" s="196">
        <v>32002476.379999999</v>
      </c>
    </row>
    <row r="30" spans="1:5" x14ac:dyDescent="0.2">
      <c r="A30" s="83" t="s">
        <v>58</v>
      </c>
      <c r="B30" s="195">
        <v>120633356.61999997</v>
      </c>
      <c r="C30" s="195">
        <v>113790501.44999999</v>
      </c>
      <c r="D30" s="95">
        <v>54085292.049999997</v>
      </c>
      <c r="E30" s="196">
        <v>52931457.580000013</v>
      </c>
    </row>
    <row r="31" spans="1:5" x14ac:dyDescent="0.2">
      <c r="A31" s="18" t="s">
        <v>59</v>
      </c>
      <c r="B31" s="195">
        <v>3397460687.9199996</v>
      </c>
      <c r="C31" s="95">
        <v>4166223991.1800003</v>
      </c>
      <c r="D31" s="195">
        <v>4300379269.5200014</v>
      </c>
      <c r="E31" s="196">
        <v>3931359243.3200054</v>
      </c>
    </row>
    <row r="32" spans="1:5" x14ac:dyDescent="0.2">
      <c r="A32" s="26" t="s">
        <v>192</v>
      </c>
      <c r="B32" s="195">
        <v>3397460687.9199996</v>
      </c>
      <c r="C32" s="195">
        <v>4166223991.1800003</v>
      </c>
      <c r="D32" s="195">
        <v>4300379269.5200014</v>
      </c>
      <c r="E32" s="196">
        <v>3931359243.3200054</v>
      </c>
    </row>
    <row r="33" spans="1:5" x14ac:dyDescent="0.2">
      <c r="A33" s="23" t="s">
        <v>60</v>
      </c>
      <c r="B33" s="195">
        <v>3605053250.8299999</v>
      </c>
      <c r="C33" s="195">
        <v>4296318927.3400002</v>
      </c>
      <c r="D33" s="195">
        <v>4494933346.8200016</v>
      </c>
      <c r="E33" s="198">
        <v>4222191781.9800053</v>
      </c>
    </row>
    <row r="34" spans="1:5" x14ac:dyDescent="0.2">
      <c r="A34" s="23" t="s">
        <v>62</v>
      </c>
      <c r="B34" s="195">
        <v>-58241341.280000001</v>
      </c>
      <c r="C34" s="95">
        <v>-7655345.5899998844</v>
      </c>
      <c r="D34" s="195">
        <v>-7576082.2499998957</v>
      </c>
      <c r="E34" s="198">
        <v>-57958469.580000073</v>
      </c>
    </row>
    <row r="35" spans="1:5" x14ac:dyDescent="0.2">
      <c r="A35" s="23" t="s">
        <v>201</v>
      </c>
      <c r="B35" s="195">
        <v>-149351221.63</v>
      </c>
      <c r="C35" s="95">
        <v>-122439590.57000011</v>
      </c>
      <c r="D35" s="195">
        <v>-186977995.05000013</v>
      </c>
      <c r="E35" s="198">
        <v>-232874069.0800001</v>
      </c>
    </row>
    <row r="36" spans="1:5" x14ac:dyDescent="0.2">
      <c r="A36" s="26" t="s">
        <v>61</v>
      </c>
      <c r="B36" s="195">
        <v>0</v>
      </c>
      <c r="C36" s="95">
        <v>0</v>
      </c>
      <c r="D36" s="195">
        <v>0</v>
      </c>
      <c r="E36" s="198">
        <v>0</v>
      </c>
    </row>
    <row r="37" spans="1:5" s="90" customFormat="1" ht="24" customHeight="1" x14ac:dyDescent="0.25">
      <c r="A37" s="301" t="s">
        <v>193</v>
      </c>
      <c r="B37" s="202">
        <v>-1901429853.8900001</v>
      </c>
      <c r="C37" s="202">
        <v>-2825996688.4900007</v>
      </c>
      <c r="D37" s="202">
        <v>-3030381405.5585642</v>
      </c>
      <c r="E37" s="203">
        <v>-2486124376.0700054</v>
      </c>
    </row>
    <row r="38" spans="1:5" x14ac:dyDescent="0.2">
      <c r="A38" s="302"/>
      <c r="B38" s="204"/>
      <c r="C38" s="204"/>
      <c r="D38" s="204"/>
      <c r="E38" s="205"/>
    </row>
    <row r="39" spans="1:5" x14ac:dyDescent="0.2">
      <c r="A39" s="206"/>
      <c r="B39" s="207"/>
      <c r="C39" s="207"/>
      <c r="D39" s="207"/>
      <c r="E39" s="208"/>
    </row>
    <row r="40" spans="1:5" x14ac:dyDescent="0.2">
      <c r="A40" s="86" t="s">
        <v>194</v>
      </c>
      <c r="B40" s="209">
        <v>8709982830.8899994</v>
      </c>
      <c r="C40" s="209">
        <v>9033363515.4799995</v>
      </c>
      <c r="D40" s="209">
        <v>9336686247.3999996</v>
      </c>
      <c r="E40" s="210">
        <v>9523432768.4099998</v>
      </c>
    </row>
    <row r="41" spans="1:5" x14ac:dyDescent="0.2">
      <c r="A41" s="18"/>
      <c r="B41" s="195"/>
      <c r="C41" s="195"/>
      <c r="D41" s="195"/>
      <c r="E41" s="196"/>
    </row>
    <row r="42" spans="1:5" ht="22.5" x14ac:dyDescent="0.2">
      <c r="A42" s="86" t="s">
        <v>195</v>
      </c>
      <c r="B42" s="209">
        <v>6759986</v>
      </c>
      <c r="C42" s="209">
        <v>6759986</v>
      </c>
      <c r="D42" s="209">
        <v>20642259</v>
      </c>
      <c r="E42" s="210">
        <v>16352273</v>
      </c>
    </row>
    <row r="43" spans="1:5" x14ac:dyDescent="0.2">
      <c r="A43" s="18"/>
      <c r="B43" s="195"/>
      <c r="C43" s="195"/>
      <c r="D43" s="195"/>
      <c r="E43" s="196"/>
    </row>
    <row r="44" spans="1:5" ht="22.5" x14ac:dyDescent="0.2">
      <c r="A44" s="18" t="s">
        <v>196</v>
      </c>
      <c r="B44" s="195">
        <v>8703222844.8899994</v>
      </c>
      <c r="C44" s="195">
        <v>9026603529.4799995</v>
      </c>
      <c r="D44" s="195">
        <v>9316043988.3999996</v>
      </c>
      <c r="E44" s="196">
        <v>9507080495.4099998</v>
      </c>
    </row>
    <row r="45" spans="1:5" x14ac:dyDescent="0.2">
      <c r="A45" s="206"/>
      <c r="B45" s="211"/>
      <c r="C45" s="211"/>
      <c r="D45" s="211"/>
      <c r="E45" s="212"/>
    </row>
    <row r="46" spans="1:5" x14ac:dyDescent="0.2">
      <c r="A46" s="86" t="s">
        <v>197</v>
      </c>
      <c r="B46" s="213">
        <v>0.17189389042340533</v>
      </c>
      <c r="C46" s="213">
        <v>0.14847525963812952</v>
      </c>
      <c r="D46" s="214">
        <v>0.136323729851726</v>
      </c>
      <c r="E46" s="215">
        <v>0.15201668566367527</v>
      </c>
    </row>
    <row r="47" spans="1:5" x14ac:dyDescent="0.2">
      <c r="A47" s="216"/>
      <c r="B47" s="217"/>
      <c r="C47" s="218"/>
      <c r="D47" s="218"/>
      <c r="E47" s="219"/>
    </row>
    <row r="48" spans="1:5" x14ac:dyDescent="0.2">
      <c r="A48" s="87" t="s">
        <v>198</v>
      </c>
      <c r="B48" s="220">
        <v>-0.21847422360400706</v>
      </c>
      <c r="C48" s="220">
        <v>-0.31307420108356077</v>
      </c>
      <c r="D48" s="221">
        <v>-0.32528629204970322</v>
      </c>
      <c r="E48" s="222">
        <v>-0.26150240100210592</v>
      </c>
    </row>
    <row r="49" spans="1:5" x14ac:dyDescent="0.2">
      <c r="A49" s="206"/>
      <c r="B49" s="211"/>
      <c r="C49" s="211"/>
      <c r="D49" s="211"/>
      <c r="E49" s="212"/>
    </row>
    <row r="50" spans="1:5" x14ac:dyDescent="0.2">
      <c r="A50" s="86" t="s">
        <v>63</v>
      </c>
      <c r="B50" s="209">
        <v>10443867413.867998</v>
      </c>
      <c r="C50" s="209">
        <v>10831924235.375999</v>
      </c>
      <c r="D50" s="209">
        <v>11179252786.08</v>
      </c>
      <c r="E50" s="210">
        <v>11408496594.491999</v>
      </c>
    </row>
    <row r="51" spans="1:5" x14ac:dyDescent="0.2">
      <c r="A51" s="206"/>
      <c r="B51" s="211"/>
      <c r="C51" s="211"/>
      <c r="D51" s="211"/>
      <c r="E51" s="212"/>
    </row>
    <row r="52" spans="1:5" s="90" customFormat="1" ht="24" customHeight="1" x14ac:dyDescent="0.2">
      <c r="A52" s="86" t="s">
        <v>64</v>
      </c>
      <c r="B52" s="209">
        <v>9399480672.4811993</v>
      </c>
      <c r="C52" s="209">
        <v>9748731811.8383999</v>
      </c>
      <c r="D52" s="209">
        <v>10061327507.472</v>
      </c>
      <c r="E52" s="210">
        <v>10267646935.042801</v>
      </c>
    </row>
    <row r="53" spans="1:5" x14ac:dyDescent="0.2">
      <c r="A53" s="46"/>
      <c r="B53" s="21"/>
      <c r="C53" s="21"/>
      <c r="D53" s="21"/>
      <c r="E53" s="88"/>
    </row>
    <row r="54" spans="1:5" x14ac:dyDescent="0.2">
      <c r="A54" s="223" t="s">
        <v>65</v>
      </c>
      <c r="B54" s="224"/>
      <c r="C54" s="224"/>
      <c r="D54" s="224"/>
      <c r="E54" s="225"/>
    </row>
    <row r="55" spans="1:5" x14ac:dyDescent="0.2">
      <c r="A55" s="26" t="s">
        <v>66</v>
      </c>
      <c r="B55" s="95">
        <v>0</v>
      </c>
      <c r="C55" s="95">
        <v>0</v>
      </c>
      <c r="D55" s="95">
        <v>0</v>
      </c>
      <c r="E55" s="196">
        <v>0</v>
      </c>
    </row>
    <row r="56" spans="1:5" x14ac:dyDescent="0.2">
      <c r="A56" s="26" t="s">
        <v>202</v>
      </c>
      <c r="B56" s="95">
        <v>0</v>
      </c>
      <c r="C56" s="95">
        <v>0</v>
      </c>
      <c r="D56" s="95">
        <v>0</v>
      </c>
      <c r="E56" s="196">
        <v>0</v>
      </c>
    </row>
    <row r="57" spans="1:5" x14ac:dyDescent="0.2">
      <c r="A57" s="26" t="s">
        <v>199</v>
      </c>
      <c r="B57" s="95">
        <v>3598642074.4000001</v>
      </c>
      <c r="C57" s="95">
        <v>3598642074.4000001</v>
      </c>
      <c r="D57" s="95">
        <v>3598642074.4000001</v>
      </c>
      <c r="E57" s="196">
        <v>5558562855</v>
      </c>
    </row>
    <row r="58" spans="1:5" ht="12.75" customHeight="1" x14ac:dyDescent="0.2">
      <c r="A58" s="26" t="s">
        <v>200</v>
      </c>
      <c r="B58" s="95">
        <v>415472542.75</v>
      </c>
      <c r="C58" s="95">
        <v>493946216.45000011</v>
      </c>
      <c r="D58" s="95">
        <v>243889939.13000003</v>
      </c>
      <c r="E58" s="196">
        <v>1129135952.1399984</v>
      </c>
    </row>
    <row r="59" spans="1:5" ht="12.75" customHeight="1" x14ac:dyDescent="0.2">
      <c r="A59" s="92" t="s">
        <v>67</v>
      </c>
      <c r="B59" s="209">
        <v>0</v>
      </c>
      <c r="C59" s="209">
        <v>0</v>
      </c>
      <c r="D59" s="209">
        <v>0</v>
      </c>
      <c r="E59" s="210">
        <v>0</v>
      </c>
    </row>
    <row r="60" spans="1:5" x14ac:dyDescent="0.2">
      <c r="A60" s="96" t="s">
        <v>136</v>
      </c>
      <c r="B60" s="50"/>
    </row>
    <row r="61" spans="1:5" x14ac:dyDescent="0.2">
      <c r="A61" s="97"/>
      <c r="B61" s="98"/>
      <c r="C61" s="98"/>
      <c r="D61" s="98"/>
      <c r="E61" s="99"/>
    </row>
    <row r="62" spans="1:5" x14ac:dyDescent="0.2">
      <c r="A62" s="100" t="s">
        <v>281</v>
      </c>
      <c r="B62" s="50"/>
    </row>
    <row r="63" spans="1:5" x14ac:dyDescent="0.2">
      <c r="A63" s="100" t="s">
        <v>282</v>
      </c>
      <c r="B63" s="50"/>
    </row>
    <row r="64" spans="1:5" x14ac:dyDescent="0.2">
      <c r="A64" s="100" t="s">
        <v>283</v>
      </c>
      <c r="B64" s="50"/>
    </row>
    <row r="65" spans="1:5" x14ac:dyDescent="0.2">
      <c r="A65" s="100" t="s">
        <v>284</v>
      </c>
      <c r="B65" s="98"/>
      <c r="C65" s="98"/>
      <c r="D65" s="98"/>
      <c r="E65" s="99"/>
    </row>
  </sheetData>
  <mergeCells count="12">
    <mergeCell ref="A37:A38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activeCell="A15" sqref="A15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299" t="s">
        <v>43</v>
      </c>
      <c r="B1" s="299"/>
      <c r="C1" s="299"/>
      <c r="D1" s="299"/>
      <c r="E1" s="299"/>
    </row>
    <row r="2" spans="1:5" x14ac:dyDescent="0.25">
      <c r="A2" s="300" t="s">
        <v>1</v>
      </c>
      <c r="B2" s="300"/>
      <c r="C2" s="300"/>
      <c r="D2" s="300"/>
      <c r="E2" s="300"/>
    </row>
    <row r="3" spans="1:5" x14ac:dyDescent="0.25">
      <c r="A3" s="299" t="s">
        <v>69</v>
      </c>
      <c r="B3" s="299"/>
      <c r="C3" s="299"/>
      <c r="D3" s="299"/>
      <c r="E3" s="299"/>
    </row>
    <row r="4" spans="1:5" x14ac:dyDescent="0.25">
      <c r="A4" s="300" t="s">
        <v>3</v>
      </c>
      <c r="B4" s="300"/>
      <c r="C4" s="300"/>
      <c r="D4" s="300"/>
      <c r="E4" s="300"/>
    </row>
    <row r="5" spans="1:5" x14ac:dyDescent="0.25">
      <c r="A5" s="300" t="s">
        <v>286</v>
      </c>
      <c r="B5" s="300"/>
      <c r="C5" s="300"/>
      <c r="D5" s="300"/>
      <c r="E5" s="300"/>
    </row>
    <row r="6" spans="1:5" s="80" customFormat="1" ht="12.75" x14ac:dyDescent="0.2">
      <c r="A6" s="300"/>
      <c r="B6" s="300"/>
      <c r="C6" s="300"/>
      <c r="D6" s="300"/>
      <c r="E6" s="300"/>
    </row>
    <row r="7" spans="1:5" s="80" customFormat="1" ht="12.75" x14ac:dyDescent="0.2">
      <c r="A7" s="311" t="s">
        <v>70</v>
      </c>
      <c r="B7" s="311"/>
      <c r="C7" s="311"/>
      <c r="D7" s="311"/>
      <c r="E7" s="5">
        <v>1</v>
      </c>
    </row>
    <row r="8" spans="1:5" s="80" customFormat="1" ht="12.75" x14ac:dyDescent="0.2">
      <c r="A8" s="312" t="s">
        <v>71</v>
      </c>
      <c r="B8" s="103" t="s">
        <v>72</v>
      </c>
      <c r="C8" s="314" t="s">
        <v>287</v>
      </c>
      <c r="D8" s="314"/>
      <c r="E8" s="315"/>
    </row>
    <row r="9" spans="1:5" s="80" customFormat="1" ht="22.5" x14ac:dyDescent="0.2">
      <c r="A9" s="313"/>
      <c r="B9" s="104" t="s">
        <v>48</v>
      </c>
      <c r="C9" s="105" t="s">
        <v>49</v>
      </c>
      <c r="D9" s="105" t="s">
        <v>50</v>
      </c>
      <c r="E9" s="106" t="s">
        <v>68</v>
      </c>
    </row>
    <row r="10" spans="1:5" s="80" customFormat="1" ht="12.75" x14ac:dyDescent="0.2">
      <c r="A10" s="85" t="s">
        <v>73</v>
      </c>
      <c r="B10" s="107">
        <f>B11+B12</f>
        <v>0</v>
      </c>
      <c r="C10" s="108">
        <f t="shared" ref="C10:E10" si="0">C11+C12</f>
        <v>0</v>
      </c>
      <c r="D10" s="108">
        <f t="shared" si="0"/>
        <v>0</v>
      </c>
      <c r="E10" s="109">
        <f t="shared" si="0"/>
        <v>0</v>
      </c>
    </row>
    <row r="11" spans="1:5" s="80" customFormat="1" ht="12.75" x14ac:dyDescent="0.2">
      <c r="A11" s="18" t="s">
        <v>74</v>
      </c>
      <c r="B11" s="25"/>
      <c r="C11" s="25"/>
      <c r="D11" s="25"/>
      <c r="E11" s="24"/>
    </row>
    <row r="12" spans="1:5" s="80" customFormat="1" ht="12.75" x14ac:dyDescent="0.2">
      <c r="A12" s="18" t="s">
        <v>75</v>
      </c>
      <c r="B12" s="25"/>
      <c r="C12" s="25"/>
      <c r="D12" s="25"/>
      <c r="E12" s="24"/>
    </row>
    <row r="13" spans="1:5" s="80" customFormat="1" ht="12.75" x14ac:dyDescent="0.2">
      <c r="A13" s="18" t="s">
        <v>76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0" customFormat="1" ht="12.75" x14ac:dyDescent="0.2">
      <c r="A14" s="18" t="s">
        <v>74</v>
      </c>
      <c r="B14" s="25"/>
      <c r="C14" s="25"/>
      <c r="D14" s="25"/>
      <c r="E14" s="24"/>
    </row>
    <row r="15" spans="1:5" s="80" customFormat="1" ht="12.75" x14ac:dyDescent="0.2">
      <c r="A15" s="18" t="s">
        <v>75</v>
      </c>
      <c r="B15" s="25"/>
      <c r="C15" s="25"/>
      <c r="D15" s="25"/>
      <c r="E15" s="24"/>
    </row>
    <row r="16" spans="1:5" s="80" customFormat="1" ht="12.75" x14ac:dyDescent="0.2">
      <c r="A16" s="18" t="s">
        <v>77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239865070</v>
      </c>
      <c r="E16" s="24">
        <f t="shared" si="2"/>
        <v>239865070</v>
      </c>
    </row>
    <row r="17" spans="1:5" s="80" customFormat="1" ht="12.75" x14ac:dyDescent="0.2">
      <c r="A17" s="18" t="s">
        <v>74</v>
      </c>
      <c r="B17" s="25"/>
      <c r="C17" s="25"/>
      <c r="D17" s="25"/>
      <c r="E17" s="24"/>
    </row>
    <row r="18" spans="1:5" s="80" customFormat="1" ht="12.75" x14ac:dyDescent="0.2">
      <c r="A18" s="18" t="s">
        <v>75</v>
      </c>
      <c r="B18" s="25">
        <v>239865070</v>
      </c>
      <c r="C18" s="25">
        <v>239865070</v>
      </c>
      <c r="D18" s="25">
        <v>239865070</v>
      </c>
      <c r="E18" s="24">
        <v>239865070</v>
      </c>
    </row>
    <row r="19" spans="1:5" s="80" customFormat="1" ht="12.75" x14ac:dyDescent="0.2">
      <c r="A19" s="18" t="s">
        <v>78</v>
      </c>
      <c r="B19" s="25"/>
      <c r="C19" s="25"/>
      <c r="D19" s="25"/>
      <c r="E19" s="24"/>
    </row>
    <row r="20" spans="1:5" s="90" customFormat="1" ht="12.75" x14ac:dyDescent="0.25">
      <c r="A20" s="110" t="s">
        <v>79</v>
      </c>
      <c r="B20" s="111">
        <f>B16+B10+B13</f>
        <v>239865070</v>
      </c>
      <c r="C20" s="111">
        <f t="shared" ref="C20:E20" si="3">C16+C10+C13</f>
        <v>239865070</v>
      </c>
      <c r="D20" s="111">
        <f t="shared" si="3"/>
        <v>239865070</v>
      </c>
      <c r="E20" s="112">
        <f t="shared" si="3"/>
        <v>239865070</v>
      </c>
    </row>
    <row r="21" spans="1:5" s="90" customFormat="1" ht="12.75" x14ac:dyDescent="0.25">
      <c r="A21" s="114" t="s">
        <v>80</v>
      </c>
      <c r="B21" s="115">
        <v>8709982830.8899994</v>
      </c>
      <c r="C21" s="115">
        <v>9033363515.4799995</v>
      </c>
      <c r="D21" s="115">
        <v>9336686247.3999996</v>
      </c>
      <c r="E21" s="116">
        <v>9523432768.4099998</v>
      </c>
    </row>
    <row r="22" spans="1:5" s="90" customFormat="1" ht="22.5" x14ac:dyDescent="0.25">
      <c r="A22" s="114" t="s">
        <v>81</v>
      </c>
      <c r="B22" s="115">
        <v>6759986</v>
      </c>
      <c r="C22" s="115">
        <v>6759986</v>
      </c>
      <c r="D22" s="115">
        <v>20642259</v>
      </c>
      <c r="E22" s="116">
        <v>16352273</v>
      </c>
    </row>
    <row r="23" spans="1:5" s="90" customFormat="1" ht="22.5" x14ac:dyDescent="0.25">
      <c r="A23" s="114" t="s">
        <v>82</v>
      </c>
      <c r="B23" s="115">
        <v>8703222844.8899994</v>
      </c>
      <c r="C23" s="115">
        <v>9026603529.4799995</v>
      </c>
      <c r="D23" s="115">
        <v>9316043988.3999996</v>
      </c>
      <c r="E23" s="116">
        <v>9507080495.4099998</v>
      </c>
    </row>
    <row r="24" spans="1:5" s="80" customFormat="1" ht="12.75" x14ac:dyDescent="0.2">
      <c r="A24" s="114" t="s">
        <v>83</v>
      </c>
      <c r="B24" s="117">
        <f>B20/B21</f>
        <v>2.753909791295079E-2</v>
      </c>
      <c r="C24" s="117">
        <f>C20/C21</f>
        <v>2.6553240062680512E-2</v>
      </c>
      <c r="D24" s="117">
        <f>IF(D21=0,0,D20/D21)</f>
        <v>2.5690599817124151E-2</v>
      </c>
      <c r="E24" s="118">
        <f>IF(E21=0,0,E20/E21)</f>
        <v>2.5186828723740447E-2</v>
      </c>
    </row>
    <row r="25" spans="1:5" s="80" customFormat="1" ht="22.5" x14ac:dyDescent="0.2">
      <c r="A25" s="114" t="s">
        <v>84</v>
      </c>
      <c r="B25" s="116">
        <f>ROUND((B23*22%),0)</f>
        <v>1914709026</v>
      </c>
      <c r="C25" s="116">
        <f>ROUND((C23*22%),0)</f>
        <v>1985852776</v>
      </c>
      <c r="D25" s="116">
        <f t="shared" ref="D25:E25" si="4">ROUND((D23*22%),0)</f>
        <v>2049529677</v>
      </c>
      <c r="E25" s="116">
        <f t="shared" si="4"/>
        <v>2091557709</v>
      </c>
    </row>
    <row r="26" spans="1:5" s="80" customFormat="1" ht="12.75" x14ac:dyDescent="0.2">
      <c r="A26" s="114" t="s">
        <v>85</v>
      </c>
      <c r="B26" s="116">
        <f t="shared" ref="B26:D26" si="5">ROUND((+B25*0.9),1)</f>
        <v>1723238123.4000001</v>
      </c>
      <c r="C26" s="116">
        <f t="shared" si="5"/>
        <v>1787267498.4000001</v>
      </c>
      <c r="D26" s="116">
        <f t="shared" si="5"/>
        <v>1844576709.3</v>
      </c>
      <c r="E26" s="116">
        <f>ROUND((+E25*0.9),1)</f>
        <v>1882401938.0999999</v>
      </c>
    </row>
    <row r="27" spans="1:5" s="80" customFormat="1" ht="12.75" x14ac:dyDescent="0.2">
      <c r="A27" s="119"/>
      <c r="B27" s="120"/>
      <c r="C27" s="120"/>
      <c r="D27" s="120"/>
      <c r="E27" s="120"/>
    </row>
    <row r="28" spans="1:5" s="80" customFormat="1" ht="12.75" x14ac:dyDescent="0.2">
      <c r="A28" s="312" t="s">
        <v>86</v>
      </c>
      <c r="B28" s="103" t="s">
        <v>72</v>
      </c>
      <c r="C28" s="314" t="str">
        <f>C8</f>
        <v>SALDO DO EXERCÍCIO DE 2022</v>
      </c>
      <c r="D28" s="314"/>
      <c r="E28" s="315"/>
    </row>
    <row r="29" spans="1:5" s="80" customFormat="1" ht="22.5" x14ac:dyDescent="0.2">
      <c r="A29" s="313"/>
      <c r="B29" s="104" t="s">
        <v>48</v>
      </c>
      <c r="C29" s="105" t="s">
        <v>49</v>
      </c>
      <c r="D29" s="105" t="s">
        <v>50</v>
      </c>
      <c r="E29" s="106" t="s">
        <v>68</v>
      </c>
    </row>
    <row r="30" spans="1:5" s="80" customFormat="1" ht="12.75" x14ac:dyDescent="0.2">
      <c r="A30" s="85" t="s">
        <v>87</v>
      </c>
      <c r="B30" s="107">
        <f>B31+B32</f>
        <v>0</v>
      </c>
      <c r="C30" s="108">
        <f t="shared" ref="C30:E30" si="6">C31+C32</f>
        <v>0</v>
      </c>
      <c r="D30" s="108">
        <f t="shared" si="6"/>
        <v>0</v>
      </c>
      <c r="E30" s="109">
        <f t="shared" si="6"/>
        <v>0</v>
      </c>
    </row>
    <row r="31" spans="1:5" s="80" customFormat="1" ht="12.75" x14ac:dyDescent="0.2">
      <c r="A31" s="18" t="s">
        <v>88</v>
      </c>
      <c r="B31" s="25">
        <v>0</v>
      </c>
      <c r="C31" s="25">
        <v>0</v>
      </c>
      <c r="D31" s="25">
        <v>0</v>
      </c>
      <c r="E31" s="24">
        <v>0</v>
      </c>
    </row>
    <row r="32" spans="1:5" s="80" customFormat="1" ht="12.75" x14ac:dyDescent="0.2">
      <c r="A32" s="18" t="s">
        <v>89</v>
      </c>
      <c r="B32" s="25">
        <v>0</v>
      </c>
      <c r="C32" s="25">
        <v>0</v>
      </c>
      <c r="D32" s="25">
        <v>0</v>
      </c>
      <c r="E32" s="24">
        <v>0</v>
      </c>
    </row>
    <row r="33" spans="1:5" s="80" customFormat="1" ht="12.75" x14ac:dyDescent="0.2">
      <c r="A33" s="18" t="s">
        <v>90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0" customFormat="1" ht="12.75" x14ac:dyDescent="0.2">
      <c r="A34" s="18" t="s">
        <v>88</v>
      </c>
      <c r="B34" s="25">
        <v>0</v>
      </c>
      <c r="C34" s="25">
        <v>0</v>
      </c>
      <c r="D34" s="25">
        <v>0</v>
      </c>
      <c r="E34" s="24">
        <v>0</v>
      </c>
    </row>
    <row r="35" spans="1:5" s="80" customFormat="1" ht="12.75" x14ac:dyDescent="0.2">
      <c r="A35" s="18" t="s">
        <v>89</v>
      </c>
      <c r="B35" s="25">
        <v>0</v>
      </c>
      <c r="C35" s="25">
        <v>0</v>
      </c>
      <c r="D35" s="25">
        <v>0</v>
      </c>
      <c r="E35" s="24">
        <v>0</v>
      </c>
    </row>
    <row r="36" spans="1:5" s="80" customFormat="1" ht="12.75" x14ac:dyDescent="0.2">
      <c r="A36" s="18" t="s">
        <v>91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0" customFormat="1" ht="12.75" x14ac:dyDescent="0.2">
      <c r="A37" s="18" t="s">
        <v>88</v>
      </c>
      <c r="B37" s="25">
        <v>0</v>
      </c>
      <c r="C37" s="25">
        <v>0</v>
      </c>
      <c r="D37" s="25">
        <v>0</v>
      </c>
      <c r="E37" s="24">
        <v>0</v>
      </c>
    </row>
    <row r="38" spans="1:5" s="80" customFormat="1" ht="12.75" x14ac:dyDescent="0.2">
      <c r="A38" s="18" t="s">
        <v>89</v>
      </c>
      <c r="B38" s="25">
        <v>0</v>
      </c>
      <c r="C38" s="25">
        <v>0</v>
      </c>
      <c r="D38" s="25">
        <v>0</v>
      </c>
      <c r="E38" s="24">
        <v>0</v>
      </c>
    </row>
    <row r="39" spans="1:5" s="80" customFormat="1" ht="12.75" x14ac:dyDescent="0.2">
      <c r="A39" s="18" t="s">
        <v>92</v>
      </c>
      <c r="B39" s="25">
        <v>0</v>
      </c>
      <c r="C39" s="25">
        <v>0</v>
      </c>
      <c r="D39" s="25">
        <v>0</v>
      </c>
      <c r="E39" s="24">
        <v>0</v>
      </c>
    </row>
    <row r="40" spans="1:5" s="80" customFormat="1" ht="12.75" x14ac:dyDescent="0.2">
      <c r="A40" s="85"/>
      <c r="B40" s="16"/>
      <c r="C40" s="16"/>
      <c r="D40" s="16"/>
      <c r="E40" s="15"/>
    </row>
    <row r="41" spans="1:5" s="80" customFormat="1" ht="12.75" x14ac:dyDescent="0.2">
      <c r="A41" s="121" t="s">
        <v>93</v>
      </c>
      <c r="B41" s="102">
        <f>+B33+B30</f>
        <v>0</v>
      </c>
      <c r="C41" s="102">
        <f>+C33+C30</f>
        <v>0</v>
      </c>
      <c r="D41" s="102">
        <f>+D33+D30</f>
        <v>0</v>
      </c>
      <c r="E41" s="122">
        <f>+E33+E30</f>
        <v>0</v>
      </c>
    </row>
    <row r="42" spans="1:5" x14ac:dyDescent="0.25">
      <c r="A42" s="73" t="s">
        <v>136</v>
      </c>
    </row>
    <row r="43" spans="1:5" s="123" customFormat="1" ht="9.75" x14ac:dyDescent="0.15"/>
    <row r="44" spans="1:5" s="123" customFormat="1" ht="9.75" x14ac:dyDescent="0.15">
      <c r="A44" s="123" t="s">
        <v>94</v>
      </c>
    </row>
    <row r="45" spans="1:5" s="123" customFormat="1" ht="9.75" x14ac:dyDescent="0.15">
      <c r="A45" s="123" t="s">
        <v>95</v>
      </c>
    </row>
    <row r="47" spans="1:5" x14ac:dyDescent="0.25">
      <c r="A47" s="79" t="str">
        <f>'RGF - Anexo 4 - OP'!A51</f>
        <v>Prefeito Municipal: RAFAEL VALDOMIRO GRECA DE MACEDO</v>
      </c>
      <c r="B47" s="100"/>
    </row>
    <row r="48" spans="1:5" x14ac:dyDescent="0.25">
      <c r="A48" s="100" t="str">
        <f>'RGF - Anexo 4 - OP'!A52</f>
        <v>Sec. Mun. de Planejamento, Finanças e Orçamento: CRISTIANO HOTZ</v>
      </c>
      <c r="B48" s="79"/>
    </row>
    <row r="49" spans="1:2" x14ac:dyDescent="0.25">
      <c r="A49" s="79" t="str">
        <f>'RGF - Anexo 4 - OP'!A53</f>
        <v>Contador: CLAUDINEI NOGUEIRA - CRC Nº 042.556/O-2</v>
      </c>
      <c r="B49" s="79"/>
    </row>
    <row r="50" spans="1:2" ht="23.25" x14ac:dyDescent="0.25">
      <c r="A50" s="79" t="str">
        <f>'RGF - Anexo 4 - OP'!A54</f>
        <v>Controlador Geral do Município: DANIEL CONDE FALCÃO RIBEIRO</v>
      </c>
      <c r="B50" s="79"/>
    </row>
  </sheetData>
  <mergeCells count="11">
    <mergeCell ref="A6:E6"/>
    <mergeCell ref="A1:E1"/>
    <mergeCell ref="A2:E2"/>
    <mergeCell ref="A3:E3"/>
    <mergeCell ref="A4:E4"/>
    <mergeCell ref="A5:E5"/>
    <mergeCell ref="A7:D7"/>
    <mergeCell ref="A8:A9"/>
    <mergeCell ref="C8:E8"/>
    <mergeCell ref="A28:A29"/>
    <mergeCell ref="C28:E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topLeftCell="A16" zoomScale="130" zoomScaleNormal="130" workbookViewId="0">
      <selection activeCell="A23" sqref="A23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299" t="s">
        <v>96</v>
      </c>
      <c r="B1" s="299"/>
      <c r="C1" s="299"/>
    </row>
    <row r="2" spans="1:3" x14ac:dyDescent="0.25">
      <c r="A2" s="300" t="s">
        <v>1</v>
      </c>
      <c r="B2" s="300"/>
      <c r="C2" s="300"/>
    </row>
    <row r="3" spans="1:3" x14ac:dyDescent="0.25">
      <c r="A3" s="299" t="s">
        <v>97</v>
      </c>
      <c r="B3" s="299"/>
      <c r="C3" s="299"/>
    </row>
    <row r="4" spans="1:3" x14ac:dyDescent="0.25">
      <c r="A4" s="300" t="s">
        <v>3</v>
      </c>
      <c r="B4" s="300"/>
      <c r="C4" s="300"/>
    </row>
    <row r="5" spans="1:3" x14ac:dyDescent="0.25">
      <c r="A5" s="300" t="s">
        <v>286</v>
      </c>
      <c r="B5" s="300"/>
      <c r="C5" s="300"/>
    </row>
    <row r="6" spans="1:3" x14ac:dyDescent="0.25">
      <c r="A6" s="98"/>
      <c r="B6" s="98"/>
    </row>
    <row r="7" spans="1:3" s="80" customFormat="1" ht="12.75" x14ac:dyDescent="0.2">
      <c r="A7" s="80" t="s">
        <v>98</v>
      </c>
      <c r="C7" s="5">
        <v>1</v>
      </c>
    </row>
    <row r="8" spans="1:3" s="80" customFormat="1" ht="13.5" customHeight="1" x14ac:dyDescent="0.2">
      <c r="A8" s="304" t="s">
        <v>99</v>
      </c>
      <c r="B8" s="319" t="s">
        <v>100</v>
      </c>
      <c r="C8" s="310"/>
    </row>
    <row r="9" spans="1:3" s="80" customFormat="1" ht="22.5" x14ac:dyDescent="0.2">
      <c r="A9" s="305"/>
      <c r="B9" s="124" t="s">
        <v>101</v>
      </c>
      <c r="C9" s="125" t="s">
        <v>102</v>
      </c>
    </row>
    <row r="10" spans="1:3" s="80" customFormat="1" ht="12.75" x14ac:dyDescent="0.2">
      <c r="A10" s="126" t="s">
        <v>99</v>
      </c>
      <c r="B10" s="127">
        <f>B11+B14</f>
        <v>97936000</v>
      </c>
      <c r="C10" s="128">
        <f>C11+C14</f>
        <v>170471000</v>
      </c>
    </row>
    <row r="11" spans="1:3" s="80" customFormat="1" ht="12.75" x14ac:dyDescent="0.2">
      <c r="A11" s="129" t="s">
        <v>103</v>
      </c>
      <c r="B11" s="127">
        <f>B12+B13</f>
        <v>0</v>
      </c>
      <c r="C11" s="128">
        <f>C12+C13</f>
        <v>0</v>
      </c>
    </row>
    <row r="12" spans="1:3" s="80" customFormat="1" ht="12.75" x14ac:dyDescent="0.2">
      <c r="A12" s="130" t="s">
        <v>55</v>
      </c>
      <c r="B12" s="131">
        <v>0</v>
      </c>
      <c r="C12" s="132">
        <v>0</v>
      </c>
    </row>
    <row r="13" spans="1:3" s="80" customFormat="1" ht="12.75" x14ac:dyDescent="0.2">
      <c r="A13" s="130" t="s">
        <v>56</v>
      </c>
      <c r="B13" s="131">
        <v>0</v>
      </c>
      <c r="C13" s="132">
        <v>0</v>
      </c>
    </row>
    <row r="14" spans="1:3" s="80" customFormat="1" ht="12.75" x14ac:dyDescent="0.2">
      <c r="A14" s="129" t="s">
        <v>104</v>
      </c>
      <c r="B14" s="127">
        <f>B15+B21</f>
        <v>97936000</v>
      </c>
      <c r="C14" s="128">
        <f>C15+C21</f>
        <v>170471000</v>
      </c>
    </row>
    <row r="15" spans="1:3" s="80" customFormat="1" ht="12.75" x14ac:dyDescent="0.2">
      <c r="A15" s="129" t="s">
        <v>105</v>
      </c>
      <c r="B15" s="127">
        <f>SUM(B16:B20)</f>
        <v>35000000</v>
      </c>
      <c r="C15" s="128">
        <f>SUM(C16:C20)</f>
        <v>105000000</v>
      </c>
    </row>
    <row r="16" spans="1:3" s="80" customFormat="1" ht="12.75" x14ac:dyDescent="0.2">
      <c r="A16" s="130" t="s">
        <v>106</v>
      </c>
      <c r="B16" s="131">
        <v>35000000</v>
      </c>
      <c r="C16" s="132">
        <v>105000000</v>
      </c>
    </row>
    <row r="17" spans="1:3" s="80" customFormat="1" ht="12.75" x14ac:dyDescent="0.2">
      <c r="A17" s="130" t="s">
        <v>107</v>
      </c>
      <c r="B17" s="131">
        <v>0</v>
      </c>
      <c r="C17" s="132">
        <v>0</v>
      </c>
    </row>
    <row r="18" spans="1:3" s="80" customFormat="1" ht="12.75" x14ac:dyDescent="0.2">
      <c r="A18" s="130" t="s">
        <v>108</v>
      </c>
      <c r="B18" s="131">
        <v>0</v>
      </c>
      <c r="C18" s="132">
        <v>0</v>
      </c>
    </row>
    <row r="19" spans="1:3" s="80" customFormat="1" ht="12.75" x14ac:dyDescent="0.2">
      <c r="A19" s="130" t="s">
        <v>109</v>
      </c>
      <c r="B19" s="131">
        <v>0</v>
      </c>
      <c r="C19" s="132">
        <v>0</v>
      </c>
    </row>
    <row r="20" spans="1:3" s="80" customFormat="1" ht="12.75" x14ac:dyDescent="0.2">
      <c r="A20" s="130" t="s">
        <v>110</v>
      </c>
      <c r="B20" s="131">
        <v>0</v>
      </c>
      <c r="C20" s="132">
        <v>0</v>
      </c>
    </row>
    <row r="21" spans="1:3" s="80" customFormat="1" ht="12.75" x14ac:dyDescent="0.2">
      <c r="A21" s="129" t="s">
        <v>111</v>
      </c>
      <c r="B21" s="127">
        <f>SUM(B22:B26)</f>
        <v>62936000</v>
      </c>
      <c r="C21" s="128">
        <f>SUM(C22:C26)</f>
        <v>65471000</v>
      </c>
    </row>
    <row r="22" spans="1:3" s="80" customFormat="1" ht="12.75" x14ac:dyDescent="0.2">
      <c r="A22" s="130" t="s">
        <v>106</v>
      </c>
      <c r="B22" s="131">
        <v>62936000</v>
      </c>
      <c r="C22" s="132">
        <v>65471000</v>
      </c>
    </row>
    <row r="23" spans="1:3" s="80" customFormat="1" ht="12.75" x14ac:dyDescent="0.2">
      <c r="A23" s="130" t="s">
        <v>107</v>
      </c>
      <c r="B23" s="131">
        <v>0</v>
      </c>
      <c r="C23" s="132">
        <v>0</v>
      </c>
    </row>
    <row r="24" spans="1:3" s="80" customFormat="1" ht="12.75" x14ac:dyDescent="0.2">
      <c r="A24" s="130" t="s">
        <v>112</v>
      </c>
      <c r="B24" s="131">
        <v>0</v>
      </c>
      <c r="C24" s="132">
        <v>0</v>
      </c>
    </row>
    <row r="25" spans="1:3" s="80" customFormat="1" ht="12.75" x14ac:dyDescent="0.2">
      <c r="A25" s="130" t="s">
        <v>113</v>
      </c>
      <c r="B25" s="131">
        <v>0</v>
      </c>
      <c r="C25" s="132">
        <v>0</v>
      </c>
    </row>
    <row r="26" spans="1:3" s="80" customFormat="1" ht="12.75" x14ac:dyDescent="0.2">
      <c r="A26" s="130" t="s">
        <v>114</v>
      </c>
      <c r="B26" s="131">
        <v>0</v>
      </c>
      <c r="C26" s="132">
        <v>0</v>
      </c>
    </row>
    <row r="27" spans="1:3" s="80" customFormat="1" ht="12.75" x14ac:dyDescent="0.2">
      <c r="A27" s="46"/>
      <c r="B27" s="131"/>
      <c r="C27" s="132"/>
    </row>
    <row r="28" spans="1:3" s="80" customFormat="1" ht="22.5" x14ac:dyDescent="0.2">
      <c r="A28" s="89" t="s">
        <v>115</v>
      </c>
      <c r="B28" s="133" t="s">
        <v>30</v>
      </c>
      <c r="C28" s="134" t="s">
        <v>31</v>
      </c>
    </row>
    <row r="29" spans="1:3" s="80" customFormat="1" ht="12.75" x14ac:dyDescent="0.2">
      <c r="A29" s="135" t="s">
        <v>116</v>
      </c>
      <c r="B29" s="136">
        <v>9523432768.409996</v>
      </c>
      <c r="C29" s="137" t="s">
        <v>117</v>
      </c>
    </row>
    <row r="30" spans="1:3" s="80" customFormat="1" ht="16.5" customHeight="1" x14ac:dyDescent="0.2">
      <c r="A30" s="135" t="s">
        <v>118</v>
      </c>
      <c r="B30" s="136">
        <v>16352273</v>
      </c>
      <c r="C30" s="137"/>
    </row>
    <row r="31" spans="1:3" s="80" customFormat="1" ht="22.5" x14ac:dyDescent="0.2">
      <c r="A31" s="135" t="s">
        <v>119</v>
      </c>
      <c r="B31" s="136">
        <v>9507080495.409996</v>
      </c>
      <c r="C31" s="137"/>
    </row>
    <row r="32" spans="1:3" s="80" customFormat="1" ht="12.75" x14ac:dyDescent="0.2">
      <c r="A32" s="135" t="s">
        <v>120</v>
      </c>
      <c r="B32" s="136">
        <v>0</v>
      </c>
      <c r="C32" s="137">
        <v>0</v>
      </c>
    </row>
    <row r="33" spans="1:3" s="80" customFormat="1" ht="12.75" hidden="1" x14ac:dyDescent="0.2">
      <c r="A33" s="138" t="s">
        <v>121</v>
      </c>
      <c r="B33" s="136">
        <v>0</v>
      </c>
      <c r="C33" s="137">
        <v>0</v>
      </c>
    </row>
    <row r="34" spans="1:3" s="80" customFormat="1" ht="12.75" hidden="1" x14ac:dyDescent="0.2">
      <c r="A34" s="138" t="s">
        <v>122</v>
      </c>
      <c r="B34" s="136">
        <v>0</v>
      </c>
      <c r="C34" s="137">
        <v>0</v>
      </c>
    </row>
    <row r="35" spans="1:3" s="80" customFormat="1" ht="12.75" x14ac:dyDescent="0.2">
      <c r="A35" s="135" t="s">
        <v>123</v>
      </c>
      <c r="B35" s="136">
        <f>C10+B33</f>
        <v>170471000</v>
      </c>
      <c r="C35" s="139">
        <f>B35/$B$31</f>
        <v>1.793095157680669E-2</v>
      </c>
    </row>
    <row r="36" spans="1:3" s="80" customFormat="1" ht="22.5" x14ac:dyDescent="0.2">
      <c r="A36" s="135" t="s">
        <v>124</v>
      </c>
      <c r="B36" s="136">
        <f>$B$31*C36</f>
        <v>1521132879.2655995</v>
      </c>
      <c r="C36" s="139">
        <v>0.16</v>
      </c>
    </row>
    <row r="37" spans="1:3" s="80" customFormat="1" ht="12.75" x14ac:dyDescent="0.2">
      <c r="A37" s="135" t="s">
        <v>125</v>
      </c>
      <c r="B37" s="136">
        <f>$B$31*C37</f>
        <v>1369019591.3390396</v>
      </c>
      <c r="C37" s="139">
        <f>+C36*0.9</f>
        <v>0.14400000000000002</v>
      </c>
    </row>
    <row r="38" spans="1:3" s="80" customFormat="1" ht="12.75" x14ac:dyDescent="0.2">
      <c r="A38" s="135" t="s">
        <v>126</v>
      </c>
      <c r="B38" s="136">
        <v>0</v>
      </c>
      <c r="C38" s="139">
        <f>B38/$B$31</f>
        <v>0</v>
      </c>
    </row>
    <row r="39" spans="1:3" s="80" customFormat="1" ht="22.5" x14ac:dyDescent="0.2">
      <c r="A39" s="135" t="s">
        <v>127</v>
      </c>
      <c r="B39" s="136">
        <f>$B$31*C39</f>
        <v>665495634.67869973</v>
      </c>
      <c r="C39" s="139">
        <v>7.0000000000000007E-2</v>
      </c>
    </row>
    <row r="40" spans="1:3" s="80" customFormat="1" ht="12.75" x14ac:dyDescent="0.2">
      <c r="A40" s="140"/>
      <c r="B40" s="141"/>
      <c r="C40" s="142"/>
    </row>
    <row r="41" spans="1:3" s="80" customFormat="1" ht="12.75" x14ac:dyDescent="0.2">
      <c r="A41" s="304" t="s">
        <v>128</v>
      </c>
      <c r="B41" s="316" t="s">
        <v>129</v>
      </c>
      <c r="C41" s="317"/>
    </row>
    <row r="42" spans="1:3" s="80" customFormat="1" ht="22.5" x14ac:dyDescent="0.2">
      <c r="A42" s="305"/>
      <c r="B42" s="143" t="s">
        <v>101</v>
      </c>
      <c r="C42" s="144" t="s">
        <v>130</v>
      </c>
    </row>
    <row r="43" spans="1:3" s="80" customFormat="1" ht="12.75" x14ac:dyDescent="0.2">
      <c r="A43" s="145" t="s">
        <v>131</v>
      </c>
      <c r="B43" s="131">
        <v>101837471.91</v>
      </c>
      <c r="C43" s="132">
        <v>101837471.91</v>
      </c>
    </row>
    <row r="44" spans="1:3" s="80" customFormat="1" ht="12.75" x14ac:dyDescent="0.2">
      <c r="A44" s="130" t="s">
        <v>132</v>
      </c>
      <c r="B44" s="131">
        <v>101837471.91</v>
      </c>
      <c r="C44" s="132">
        <v>101837471.91</v>
      </c>
    </row>
    <row r="45" spans="1:3" s="80" customFormat="1" ht="12.75" x14ac:dyDescent="0.2">
      <c r="A45" s="130" t="s">
        <v>133</v>
      </c>
      <c r="B45" s="131">
        <v>0</v>
      </c>
      <c r="C45" s="132">
        <v>0</v>
      </c>
    </row>
    <row r="46" spans="1:3" s="80" customFormat="1" ht="12.75" x14ac:dyDescent="0.2">
      <c r="A46" s="130" t="s">
        <v>134</v>
      </c>
      <c r="B46" s="131">
        <v>0</v>
      </c>
      <c r="C46" s="132">
        <v>0</v>
      </c>
    </row>
    <row r="47" spans="1:3" s="80" customFormat="1" ht="12.75" x14ac:dyDescent="0.2">
      <c r="A47" s="145" t="s">
        <v>135</v>
      </c>
      <c r="B47" s="131">
        <v>0</v>
      </c>
      <c r="C47" s="132">
        <v>0</v>
      </c>
    </row>
    <row r="48" spans="1:3" s="80" customFormat="1" ht="12.75" x14ac:dyDescent="0.2">
      <c r="A48" s="91" t="s">
        <v>136</v>
      </c>
      <c r="B48" s="91"/>
      <c r="C48" s="146"/>
    </row>
    <row r="49" spans="1:3" s="80" customFormat="1" ht="27" customHeight="1" x14ac:dyDescent="0.2">
      <c r="A49" s="318" t="s">
        <v>137</v>
      </c>
      <c r="B49" s="318"/>
      <c r="C49" s="318"/>
    </row>
    <row r="50" spans="1:3" s="80" customFormat="1" ht="12.75" x14ac:dyDescent="0.2"/>
    <row r="51" spans="1:3" s="80" customFormat="1" ht="12.75" x14ac:dyDescent="0.2">
      <c r="A51" s="79" t="str">
        <f>'RGF - Anexo 5 - CX_RP'!A55</f>
        <v>Prefeito Municipal: RAFAEL VALDOMIRO GRECA DE MACEDO</v>
      </c>
      <c r="B51" s="73"/>
    </row>
    <row r="52" spans="1:3" s="80" customFormat="1" ht="12.75" x14ac:dyDescent="0.2">
      <c r="A52" s="79" t="str">
        <f>'RGF - Anexo 5 - CX_RP'!A56</f>
        <v>Sec. Mun. de Planejamento, Finanças e Orçamento: CRISTIANO HOTZ</v>
      </c>
      <c r="B52" s="73"/>
    </row>
    <row r="53" spans="1:3" s="80" customFormat="1" ht="12.75" x14ac:dyDescent="0.2">
      <c r="A53" s="79" t="str">
        <f>'RGF - Anexo 5 - CX_RP'!A57</f>
        <v>Contador: CLAUDINEI NOGUEIRA - CRC Nº 042.556/O-2</v>
      </c>
      <c r="B53" s="73"/>
    </row>
    <row r="54" spans="1:3" s="80" customFormat="1" ht="12.75" x14ac:dyDescent="0.2">
      <c r="A54" s="79" t="str">
        <f>'RGF - Anexo 5 - CX_RP'!A58</f>
        <v>Controlador Geral do Município: DANIEL CONDE FALCÃO RIBEIRO</v>
      </c>
      <c r="B54" s="73"/>
    </row>
    <row r="55" spans="1:3" s="80" customFormat="1" ht="12.75" x14ac:dyDescent="0.2"/>
    <row r="56" spans="1:3" s="80" customFormat="1" ht="12.75" x14ac:dyDescent="0.2"/>
    <row r="57" spans="1:3" s="80" customFormat="1" ht="12.75" x14ac:dyDescent="0.2"/>
    <row r="58" spans="1:3" s="80" customFormat="1" ht="12.75" x14ac:dyDescent="0.2"/>
    <row r="59" spans="1:3" s="80" customFormat="1" ht="12.75" x14ac:dyDescent="0.2"/>
    <row r="60" spans="1:3" s="80" customFormat="1" ht="24" customHeight="1" x14ac:dyDescent="0.2"/>
    <row r="61" spans="1:3" s="90" customFormat="1" ht="24" customHeight="1" x14ac:dyDescent="0.2">
      <c r="A61" s="80"/>
      <c r="B61" s="80"/>
      <c r="C61" s="80"/>
    </row>
    <row r="62" spans="1:3" s="90" customFormat="1" ht="24" customHeight="1" x14ac:dyDescent="0.2">
      <c r="A62" s="80"/>
      <c r="B62" s="80"/>
      <c r="C62" s="80"/>
    </row>
    <row r="63" spans="1:3" s="90" customFormat="1" ht="24" customHeight="1" x14ac:dyDescent="0.2">
      <c r="A63" s="80"/>
      <c r="B63" s="80"/>
      <c r="C63" s="80"/>
    </row>
    <row r="64" spans="1:3" s="90" customFormat="1" ht="24" customHeight="1" x14ac:dyDescent="0.2">
      <c r="A64" s="80"/>
      <c r="B64" s="80"/>
      <c r="C64" s="80"/>
    </row>
    <row r="65" spans="1:3" s="90" customFormat="1" ht="24" customHeight="1" x14ac:dyDescent="0.2">
      <c r="A65" s="80"/>
      <c r="B65" s="80"/>
      <c r="C65" s="80"/>
    </row>
    <row r="66" spans="1:3" s="90" customFormat="1" ht="24" customHeight="1" x14ac:dyDescent="0.2">
      <c r="A66" s="80"/>
      <c r="B66" s="80"/>
      <c r="C66" s="80"/>
    </row>
    <row r="67" spans="1:3" s="90" customFormat="1" ht="24" customHeight="1" x14ac:dyDescent="0.2">
      <c r="A67" s="80"/>
      <c r="B67" s="80"/>
      <c r="C67" s="80"/>
    </row>
    <row r="68" spans="1:3" s="90" customFormat="1" ht="24" customHeight="1" x14ac:dyDescent="0.2">
      <c r="A68" s="80"/>
      <c r="B68" s="80"/>
      <c r="C68" s="80"/>
    </row>
    <row r="69" spans="1:3" s="90" customFormat="1" ht="24" customHeight="1" x14ac:dyDescent="0.2">
      <c r="A69" s="80"/>
      <c r="B69" s="80"/>
      <c r="C69" s="80"/>
    </row>
    <row r="70" spans="1:3" s="90" customFormat="1" ht="24" customHeight="1" x14ac:dyDescent="0.2">
      <c r="A70" s="80"/>
      <c r="B70" s="80"/>
      <c r="C70" s="80"/>
    </row>
    <row r="71" spans="1:3" s="80" customFormat="1" ht="12.75" x14ac:dyDescent="0.2"/>
    <row r="72" spans="1:3" s="80" customFormat="1" ht="24" customHeight="1" x14ac:dyDescent="0.2"/>
    <row r="73" spans="1:3" s="80" customFormat="1" ht="12.75" x14ac:dyDescent="0.2"/>
    <row r="74" spans="1:3" s="80" customFormat="1" ht="12.75" x14ac:dyDescent="0.2"/>
    <row r="75" spans="1:3" s="80" customFormat="1" ht="12.75" x14ac:dyDescent="0.2"/>
    <row r="76" spans="1:3" s="80" customFormat="1" ht="12.75" x14ac:dyDescent="0.2"/>
    <row r="77" spans="1:3" s="80" customFormat="1" ht="12.75" x14ac:dyDescent="0.2"/>
    <row r="78" spans="1:3" s="80" customFormat="1" ht="12.75" x14ac:dyDescent="0.2"/>
    <row r="79" spans="1:3" s="80" customFormat="1" ht="12.75" x14ac:dyDescent="0.2"/>
    <row r="80" spans="1:3" s="80" customFormat="1" ht="12.75" x14ac:dyDescent="0.2"/>
    <row r="81" s="80" customFormat="1" ht="12.75" x14ac:dyDescent="0.2"/>
    <row r="82" s="80" customFormat="1" ht="12.75" x14ac:dyDescent="0.2"/>
    <row r="83" s="80" customFormat="1" ht="12.75" x14ac:dyDescent="0.2"/>
    <row r="84" s="80" customFormat="1" ht="12.75" x14ac:dyDescent="0.2"/>
    <row r="85" s="80" customFormat="1" ht="12.75" x14ac:dyDescent="0.2"/>
    <row r="86" s="80" customFormat="1" ht="12.75" x14ac:dyDescent="0.2"/>
    <row r="87" s="80" customFormat="1" ht="12.75" x14ac:dyDescent="0.2"/>
    <row r="88" s="80" customFormat="1" ht="12.75" x14ac:dyDescent="0.2"/>
    <row r="89" s="80" customFormat="1" ht="12.75" x14ac:dyDescent="0.2"/>
    <row r="90" s="80" customFormat="1" ht="12.75" x14ac:dyDescent="0.2"/>
    <row r="91" s="80" customFormat="1" ht="12.75" x14ac:dyDescent="0.2"/>
    <row r="92" s="80" customFormat="1" ht="12.75" x14ac:dyDescent="0.2"/>
    <row r="93" s="80" customFormat="1" ht="12.75" x14ac:dyDescent="0.2"/>
    <row r="94" s="80" customFormat="1" ht="12.75" x14ac:dyDescent="0.2"/>
    <row r="95" s="80" customFormat="1" ht="12.75" x14ac:dyDescent="0.2"/>
    <row r="96" s="80" customFormat="1" ht="12.75" x14ac:dyDescent="0.2"/>
    <row r="97" spans="1:3" s="80" customFormat="1" ht="12.75" x14ac:dyDescent="0.2"/>
    <row r="98" spans="1:3" s="80" customFormat="1" ht="12.75" x14ac:dyDescent="0.2"/>
    <row r="99" spans="1:3" s="80" customFormat="1" ht="12.75" x14ac:dyDescent="0.2"/>
    <row r="100" spans="1:3" s="80" customFormat="1" ht="12.75" x14ac:dyDescent="0.2"/>
    <row r="101" spans="1:3" s="80" customFormat="1" ht="12.75" x14ac:dyDescent="0.2"/>
    <row r="102" spans="1:3" s="80" customFormat="1" ht="12.75" x14ac:dyDescent="0.2"/>
    <row r="103" spans="1:3" s="80" customFormat="1" ht="12.75" x14ac:dyDescent="0.2"/>
    <row r="104" spans="1:3" s="80" customFormat="1" ht="12.75" x14ac:dyDescent="0.2"/>
    <row r="105" spans="1:3" s="80" customFormat="1" ht="12.75" x14ac:dyDescent="0.2"/>
    <row r="106" spans="1:3" s="80" customFormat="1" ht="12.75" x14ac:dyDescent="0.2"/>
    <row r="107" spans="1:3" s="80" customFormat="1" x14ac:dyDescent="0.25">
      <c r="A107" s="2"/>
      <c r="B107" s="2"/>
      <c r="C107" s="2"/>
    </row>
    <row r="108" spans="1:3" s="80" customFormat="1" x14ac:dyDescent="0.25">
      <c r="A108" s="2"/>
      <c r="B108" s="2"/>
      <c r="C108" s="2"/>
    </row>
    <row r="109" spans="1:3" s="80" customFormat="1" x14ac:dyDescent="0.25">
      <c r="A109" s="2"/>
      <c r="B109" s="2"/>
      <c r="C109" s="2"/>
    </row>
    <row r="110" spans="1:3" s="80" customFormat="1" x14ac:dyDescent="0.25">
      <c r="A110" s="2"/>
      <c r="B110" s="2"/>
      <c r="C110" s="2"/>
    </row>
    <row r="111" spans="1:3" s="80" customFormat="1" x14ac:dyDescent="0.25">
      <c r="A111" s="2"/>
      <c r="B111" s="2"/>
      <c r="C111" s="2"/>
    </row>
    <row r="112" spans="1:3" s="80" customFormat="1" x14ac:dyDescent="0.25">
      <c r="A112" s="2"/>
      <c r="B112" s="2"/>
      <c r="C112" s="2"/>
    </row>
    <row r="113" spans="1:3" s="80" customFormat="1" x14ac:dyDescent="0.25">
      <c r="A113" s="2"/>
      <c r="B113" s="2"/>
      <c r="C113" s="2"/>
    </row>
    <row r="114" spans="1:3" s="80" customFormat="1" x14ac:dyDescent="0.25">
      <c r="A114" s="2"/>
      <c r="B114" s="2"/>
      <c r="C114" s="2"/>
    </row>
    <row r="115" spans="1:3" s="80" customFormat="1" x14ac:dyDescent="0.25">
      <c r="A115" s="2"/>
      <c r="B115" s="2"/>
      <c r="C115" s="2"/>
    </row>
    <row r="116" spans="1:3" s="80" customFormat="1" x14ac:dyDescent="0.25">
      <c r="A116" s="2"/>
      <c r="B116" s="2"/>
      <c r="C116" s="2"/>
    </row>
    <row r="117" spans="1:3" s="80" customFormat="1" x14ac:dyDescent="0.25">
      <c r="A117" s="2"/>
      <c r="B117" s="2"/>
      <c r="C117" s="2"/>
    </row>
    <row r="118" spans="1:3" s="80" customFormat="1" x14ac:dyDescent="0.25">
      <c r="A118" s="2"/>
      <c r="B118" s="2"/>
      <c r="C118" s="2"/>
    </row>
    <row r="119" spans="1:3" s="80" customFormat="1" x14ac:dyDescent="0.25">
      <c r="A119" s="2"/>
      <c r="B119" s="2"/>
      <c r="C119" s="2"/>
    </row>
    <row r="120" spans="1:3" s="80" customFormat="1" x14ac:dyDescent="0.25">
      <c r="A120" s="2"/>
      <c r="B120" s="2"/>
      <c r="C120" s="2"/>
    </row>
    <row r="121" spans="1:3" s="80" customFormat="1" x14ac:dyDescent="0.25">
      <c r="A121" s="2"/>
      <c r="B121" s="2"/>
      <c r="C121" s="2"/>
    </row>
    <row r="122" spans="1:3" s="80" customFormat="1" x14ac:dyDescent="0.25">
      <c r="A122" s="2"/>
      <c r="B122" s="2"/>
      <c r="C122" s="2"/>
    </row>
    <row r="123" spans="1:3" s="80" customFormat="1" x14ac:dyDescent="0.25">
      <c r="A123" s="2"/>
      <c r="B123" s="2"/>
      <c r="C123" s="2"/>
    </row>
    <row r="124" spans="1:3" s="80" customFormat="1" x14ac:dyDescent="0.25">
      <c r="A124" s="2"/>
      <c r="B124" s="2"/>
      <c r="C124" s="2"/>
    </row>
    <row r="125" spans="1:3" s="80" customFormat="1" x14ac:dyDescent="0.25">
      <c r="A125" s="2"/>
      <c r="B125" s="2"/>
      <c r="C125" s="2"/>
    </row>
    <row r="126" spans="1:3" s="80" customFormat="1" x14ac:dyDescent="0.25">
      <c r="A126" s="2"/>
      <c r="B126" s="2"/>
      <c r="C126" s="2"/>
    </row>
    <row r="127" spans="1:3" s="80" customFormat="1" x14ac:dyDescent="0.25">
      <c r="A127" s="2"/>
      <c r="B127" s="2"/>
      <c r="C127" s="2"/>
    </row>
    <row r="128" spans="1:3" s="80" customFormat="1" x14ac:dyDescent="0.25">
      <c r="A128" s="2"/>
      <c r="B128" s="2"/>
      <c r="C128" s="2"/>
    </row>
    <row r="129" spans="1:3" s="80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3EC6-20A3-46B8-A836-23341B0C883D}">
  <dimension ref="A1:L58"/>
  <sheetViews>
    <sheetView tabSelected="1" topLeftCell="A10" zoomScaleNormal="100" workbookViewId="0">
      <selection activeCell="A25" sqref="A25"/>
    </sheetView>
  </sheetViews>
  <sheetFormatPr defaultColWidth="53.85546875" defaultRowHeight="15" x14ac:dyDescent="0.25"/>
  <cols>
    <col min="1" max="1" width="59.5703125" style="226" customWidth="1"/>
    <col min="2" max="11" width="17.28515625" style="226" customWidth="1"/>
    <col min="12" max="12" width="16.7109375" style="226" customWidth="1"/>
    <col min="13" max="16384" width="53.85546875" style="226"/>
  </cols>
  <sheetData>
    <row r="1" spans="1:11" x14ac:dyDescent="0.25">
      <c r="A1" s="329" t="s">
        <v>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25">
      <c r="A2" s="330" t="s">
        <v>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5">
      <c r="A3" s="329" t="s">
        <v>203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x14ac:dyDescent="0.25">
      <c r="A4" s="330" t="s">
        <v>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1" x14ac:dyDescent="0.25">
      <c r="A5" s="330" t="s">
        <v>286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7" spans="1:11" x14ac:dyDescent="0.25">
      <c r="A7" s="113" t="s">
        <v>204</v>
      </c>
      <c r="B7" s="113"/>
      <c r="C7" s="113"/>
      <c r="D7" s="113"/>
      <c r="E7" s="113"/>
      <c r="F7" s="113"/>
      <c r="G7" s="113"/>
      <c r="H7" s="113"/>
      <c r="I7" s="113"/>
      <c r="J7" s="113"/>
      <c r="K7" s="227">
        <v>1</v>
      </c>
    </row>
    <row r="8" spans="1:11" ht="19.5" customHeight="1" x14ac:dyDescent="0.25">
      <c r="A8" s="228"/>
      <c r="B8" s="326" t="s">
        <v>205</v>
      </c>
      <c r="C8" s="324" t="s">
        <v>206</v>
      </c>
      <c r="D8" s="332"/>
      <c r="E8" s="332"/>
      <c r="F8" s="325"/>
      <c r="G8" s="326" t="s">
        <v>207</v>
      </c>
      <c r="H8" s="326" t="s">
        <v>208</v>
      </c>
      <c r="I8" s="326" t="s">
        <v>209</v>
      </c>
      <c r="J8" s="321" t="s">
        <v>210</v>
      </c>
      <c r="K8" s="321" t="s">
        <v>211</v>
      </c>
    </row>
    <row r="9" spans="1:11" ht="27.75" customHeight="1" x14ac:dyDescent="0.25">
      <c r="A9" s="229"/>
      <c r="B9" s="331"/>
      <c r="C9" s="324" t="s">
        <v>212</v>
      </c>
      <c r="D9" s="325"/>
      <c r="E9" s="326" t="s">
        <v>213</v>
      </c>
      <c r="F9" s="326" t="s">
        <v>214</v>
      </c>
      <c r="G9" s="331"/>
      <c r="H9" s="331"/>
      <c r="I9" s="331"/>
      <c r="J9" s="322"/>
      <c r="K9" s="322"/>
    </row>
    <row r="10" spans="1:11" ht="36.75" customHeight="1" x14ac:dyDescent="0.25">
      <c r="A10" s="230" t="s">
        <v>215</v>
      </c>
      <c r="B10" s="327"/>
      <c r="C10" s="231" t="s">
        <v>216</v>
      </c>
      <c r="D10" s="231" t="s">
        <v>217</v>
      </c>
      <c r="E10" s="327"/>
      <c r="F10" s="327"/>
      <c r="G10" s="327"/>
      <c r="H10" s="327"/>
      <c r="I10" s="327"/>
      <c r="J10" s="323"/>
      <c r="K10" s="323"/>
    </row>
    <row r="11" spans="1:11" x14ac:dyDescent="0.25">
      <c r="A11" s="232"/>
      <c r="B11" s="233" t="s">
        <v>218</v>
      </c>
      <c r="C11" s="233" t="s">
        <v>219</v>
      </c>
      <c r="D11" s="233" t="s">
        <v>220</v>
      </c>
      <c r="E11" s="233" t="s">
        <v>221</v>
      </c>
      <c r="F11" s="233" t="s">
        <v>222</v>
      </c>
      <c r="G11" s="233" t="s">
        <v>223</v>
      </c>
      <c r="H11" s="233" t="s">
        <v>224</v>
      </c>
      <c r="I11" s="234" t="s">
        <v>225</v>
      </c>
      <c r="J11" s="234"/>
      <c r="K11" s="234" t="s">
        <v>226</v>
      </c>
    </row>
    <row r="12" spans="1:11" ht="19.5" customHeight="1" x14ac:dyDescent="0.25">
      <c r="A12" s="235" t="s">
        <v>227</v>
      </c>
      <c r="B12" s="236">
        <f>SUM(B14:B16)</f>
        <v>2769266155.270009</v>
      </c>
      <c r="C12" s="236">
        <f t="shared" ref="C12:K12" si="0">SUM(C14:C16)</f>
        <v>1790983.5799999945</v>
      </c>
      <c r="D12" s="236">
        <f t="shared" si="0"/>
        <v>33197634.589999944</v>
      </c>
      <c r="E12" s="236">
        <f t="shared" si="0"/>
        <v>25652789.530000091</v>
      </c>
      <c r="F12" s="236">
        <f t="shared" si="0"/>
        <v>11806256.550000001</v>
      </c>
      <c r="G12" s="236">
        <f t="shared" si="0"/>
        <v>0</v>
      </c>
      <c r="H12" s="236">
        <f t="shared" si="0"/>
        <v>2696818491.020009</v>
      </c>
      <c r="I12" s="236">
        <f t="shared" si="0"/>
        <v>523052538.1700027</v>
      </c>
      <c r="J12" s="236">
        <f t="shared" si="0"/>
        <v>0</v>
      </c>
      <c r="K12" s="237">
        <f t="shared" si="0"/>
        <v>2173765952.8500061</v>
      </c>
    </row>
    <row r="13" spans="1:11" x14ac:dyDescent="0.25">
      <c r="A13" s="238"/>
      <c r="B13" s="239"/>
      <c r="C13" s="239"/>
      <c r="D13" s="239"/>
      <c r="E13" s="239"/>
      <c r="F13" s="239"/>
      <c r="G13" s="239"/>
      <c r="H13" s="239"/>
      <c r="I13" s="240"/>
      <c r="J13" s="240"/>
      <c r="K13" s="240"/>
    </row>
    <row r="14" spans="1:11" x14ac:dyDescent="0.25">
      <c r="A14" s="241" t="s">
        <v>228</v>
      </c>
      <c r="B14" s="242">
        <v>2326585723.8600092</v>
      </c>
      <c r="C14" s="242">
        <v>1787139.4299999923</v>
      </c>
      <c r="D14" s="242">
        <v>23996925.869999915</v>
      </c>
      <c r="E14" s="242">
        <v>23742537.720000092</v>
      </c>
      <c r="F14" s="242">
        <v>11806256.550000001</v>
      </c>
      <c r="G14" s="242">
        <v>0</v>
      </c>
      <c r="H14" s="242">
        <f t="shared" ref="H14:H15" si="1">B14-(C14+D14+E14+F14)</f>
        <v>2265252864.290009</v>
      </c>
      <c r="I14" s="242">
        <v>385806511.7900027</v>
      </c>
      <c r="J14" s="242">
        <v>0</v>
      </c>
      <c r="K14" s="243">
        <f t="shared" ref="K14:K15" si="2">H14-I14</f>
        <v>1879446352.5000062</v>
      </c>
    </row>
    <row r="15" spans="1:11" x14ac:dyDescent="0.25">
      <c r="A15" s="241" t="s">
        <v>229</v>
      </c>
      <c r="B15" s="242">
        <v>442680431.40999985</v>
      </c>
      <c r="C15" s="242">
        <v>3844.1500000022352</v>
      </c>
      <c r="D15" s="242">
        <v>9200708.7200000286</v>
      </c>
      <c r="E15" s="242">
        <v>1910251.8099999989</v>
      </c>
      <c r="F15" s="242">
        <v>0</v>
      </c>
      <c r="G15" s="242">
        <v>0</v>
      </c>
      <c r="H15" s="242">
        <f t="shared" si="1"/>
        <v>431565626.72999984</v>
      </c>
      <c r="I15" s="242">
        <v>137246026.37999997</v>
      </c>
      <c r="J15" s="242">
        <v>0</v>
      </c>
      <c r="K15" s="243">
        <f t="shared" si="2"/>
        <v>294319600.3499999</v>
      </c>
    </row>
    <row r="16" spans="1:11" x14ac:dyDescent="0.25">
      <c r="A16" s="244"/>
      <c r="B16" s="239"/>
      <c r="C16" s="239"/>
      <c r="D16" s="239"/>
      <c r="E16" s="239"/>
      <c r="F16" s="239"/>
      <c r="G16" s="239"/>
      <c r="H16" s="239"/>
      <c r="I16" s="240"/>
      <c r="J16" s="240"/>
      <c r="K16" s="240"/>
    </row>
    <row r="17" spans="1:11" ht="19.5" customHeight="1" x14ac:dyDescent="0.25">
      <c r="A17" s="235" t="s">
        <v>230</v>
      </c>
      <c r="B17" s="236">
        <f>SUM(B19:B31)</f>
        <v>2910558464.8299966</v>
      </c>
      <c r="C17" s="236">
        <f t="shared" ref="C17:K17" si="3">SUM(C19:C31)</f>
        <v>1398737.3800000066</v>
      </c>
      <c r="D17" s="236">
        <f t="shared" si="3"/>
        <v>20603292.929999758</v>
      </c>
      <c r="E17" s="236">
        <f t="shared" si="3"/>
        <v>65725939.149999939</v>
      </c>
      <c r="F17" s="236">
        <f t="shared" si="3"/>
        <v>232609593.37000018</v>
      </c>
      <c r="G17" s="236">
        <f t="shared" si="3"/>
        <v>0</v>
      </c>
      <c r="H17" s="236">
        <f t="shared" si="3"/>
        <v>2590220901.9999967</v>
      </c>
      <c r="I17" s="236">
        <f t="shared" si="3"/>
        <v>506486417.15999961</v>
      </c>
      <c r="J17" s="236">
        <f t="shared" si="3"/>
        <v>0</v>
      </c>
      <c r="K17" s="237">
        <f t="shared" si="3"/>
        <v>2083734484.8399968</v>
      </c>
    </row>
    <row r="18" spans="1:11" x14ac:dyDescent="0.25">
      <c r="A18" s="244"/>
      <c r="B18" s="239"/>
      <c r="C18" s="239"/>
      <c r="D18" s="239"/>
      <c r="E18" s="239"/>
      <c r="F18" s="239"/>
      <c r="G18" s="239"/>
      <c r="H18" s="239"/>
      <c r="I18" s="240"/>
      <c r="J18" s="240"/>
      <c r="K18" s="240"/>
    </row>
    <row r="19" spans="1:11" x14ac:dyDescent="0.25">
      <c r="A19" s="245" t="s">
        <v>231</v>
      </c>
      <c r="B19" s="242">
        <v>281797888.74999976</v>
      </c>
      <c r="C19" s="242">
        <v>1244726.2600000054</v>
      </c>
      <c r="D19" s="242">
        <v>10700761.500000052</v>
      </c>
      <c r="E19" s="242">
        <v>43430005.209999993</v>
      </c>
      <c r="F19" s="242">
        <v>0</v>
      </c>
      <c r="G19" s="242">
        <v>0</v>
      </c>
      <c r="H19" s="242">
        <f t="shared" ref="H19:H30" si="4">B19-(C19+D19+E19+F19)</f>
        <v>226422395.7799997</v>
      </c>
      <c r="I19" s="242">
        <v>214784604.99000019</v>
      </c>
      <c r="J19" s="242">
        <v>0</v>
      </c>
      <c r="K19" s="243">
        <f t="shared" ref="K19:K30" si="5">H19-I19</f>
        <v>11637790.789999515</v>
      </c>
    </row>
    <row r="20" spans="1:11" x14ac:dyDescent="0.25">
      <c r="A20" s="245" t="s">
        <v>232</v>
      </c>
      <c r="B20" s="242">
        <v>43242691.200000107</v>
      </c>
      <c r="C20" s="242">
        <v>0</v>
      </c>
      <c r="D20" s="242">
        <v>732121.3599999994</v>
      </c>
      <c r="E20" s="242">
        <v>1877578.0500000138</v>
      </c>
      <c r="F20" s="242">
        <v>0</v>
      </c>
      <c r="G20" s="242">
        <v>0</v>
      </c>
      <c r="H20" s="242">
        <f t="shared" si="4"/>
        <v>40632991.790000096</v>
      </c>
      <c r="I20" s="242">
        <v>38678104.439999983</v>
      </c>
      <c r="J20" s="242">
        <v>0</v>
      </c>
      <c r="K20" s="243">
        <f t="shared" si="5"/>
        <v>1954887.3500001132</v>
      </c>
    </row>
    <row r="21" spans="1:11" x14ac:dyDescent="0.25">
      <c r="A21" s="245" t="s">
        <v>233</v>
      </c>
      <c r="B21" s="242">
        <v>26508853.669999994</v>
      </c>
      <c r="C21" s="242">
        <v>0</v>
      </c>
      <c r="D21" s="242">
        <v>16708</v>
      </c>
      <c r="E21" s="242">
        <v>2.0372679238045421E-12</v>
      </c>
      <c r="F21" s="242">
        <v>0</v>
      </c>
      <c r="G21" s="242">
        <v>0</v>
      </c>
      <c r="H21" s="242">
        <f t="shared" si="4"/>
        <v>26492145.669999994</v>
      </c>
      <c r="I21" s="242">
        <v>12381523.050000018</v>
      </c>
      <c r="J21" s="242">
        <v>0</v>
      </c>
      <c r="K21" s="243">
        <f t="shared" si="5"/>
        <v>14110622.619999977</v>
      </c>
    </row>
    <row r="22" spans="1:11" x14ac:dyDescent="0.25">
      <c r="A22" s="245" t="s">
        <v>234</v>
      </c>
      <c r="B22" s="242">
        <v>33769119.989999056</v>
      </c>
      <c r="C22" s="242">
        <v>0</v>
      </c>
      <c r="D22" s="242">
        <v>3559886.8499996662</v>
      </c>
      <c r="E22" s="242">
        <v>613008.89999999106</v>
      </c>
      <c r="F22" s="242">
        <v>0</v>
      </c>
      <c r="G22" s="242">
        <v>0</v>
      </c>
      <c r="H22" s="242">
        <f t="shared" si="4"/>
        <v>29596224.239999399</v>
      </c>
      <c r="I22" s="242">
        <v>19921624.239999533</v>
      </c>
      <c r="J22" s="242">
        <v>0</v>
      </c>
      <c r="K22" s="243">
        <f t="shared" si="5"/>
        <v>9674599.9999998659</v>
      </c>
    </row>
    <row r="23" spans="1:11" x14ac:dyDescent="0.25">
      <c r="A23" s="245" t="s">
        <v>235</v>
      </c>
      <c r="B23" s="242">
        <v>180883973.82999974</v>
      </c>
      <c r="C23" s="242">
        <v>151849.6699999983</v>
      </c>
      <c r="D23" s="242">
        <v>1104339.0600000154</v>
      </c>
      <c r="E23" s="242">
        <v>550095.87999999465</v>
      </c>
      <c r="F23" s="242">
        <v>0</v>
      </c>
      <c r="G23" s="242">
        <v>0</v>
      </c>
      <c r="H23" s="242">
        <f t="shared" si="4"/>
        <v>179077689.21999973</v>
      </c>
      <c r="I23" s="242">
        <v>41494460.239999704</v>
      </c>
      <c r="J23" s="242">
        <v>0</v>
      </c>
      <c r="K23" s="243">
        <f t="shared" si="5"/>
        <v>137583228.98000002</v>
      </c>
    </row>
    <row r="24" spans="1:11" x14ac:dyDescent="0.25">
      <c r="A24" s="245" t="s">
        <v>236</v>
      </c>
      <c r="B24" s="242">
        <v>178986722.96999997</v>
      </c>
      <c r="C24" s="242">
        <v>0</v>
      </c>
      <c r="D24" s="242">
        <v>395153</v>
      </c>
      <c r="E24" s="242">
        <v>1237625.5799999994</v>
      </c>
      <c r="F24" s="242">
        <v>0</v>
      </c>
      <c r="G24" s="242">
        <v>0</v>
      </c>
      <c r="H24" s="242">
        <f t="shared" si="4"/>
        <v>177353944.38999996</v>
      </c>
      <c r="I24" s="242">
        <v>4465225.2400000095</v>
      </c>
      <c r="J24" s="242">
        <v>0</v>
      </c>
      <c r="K24" s="243">
        <f t="shared" si="5"/>
        <v>172888719.14999995</v>
      </c>
    </row>
    <row r="25" spans="1:11" x14ac:dyDescent="0.25">
      <c r="A25" s="245" t="s">
        <v>237</v>
      </c>
      <c r="B25" s="242">
        <v>1439522591.2999976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f t="shared" si="4"/>
        <v>1439522591.2999976</v>
      </c>
      <c r="I25" s="242">
        <v>21972.910000085831</v>
      </c>
      <c r="J25" s="242">
        <v>0</v>
      </c>
      <c r="K25" s="243">
        <f t="shared" si="5"/>
        <v>1439500618.3899975</v>
      </c>
    </row>
    <row r="26" spans="1:11" x14ac:dyDescent="0.25">
      <c r="A26" s="245" t="s">
        <v>238</v>
      </c>
      <c r="B26" s="242">
        <v>9032910.6899999958</v>
      </c>
      <c r="C26" s="242">
        <v>0</v>
      </c>
      <c r="D26" s="242">
        <v>15361.079999998212</v>
      </c>
      <c r="E26" s="242">
        <v>0</v>
      </c>
      <c r="F26" s="242">
        <v>0</v>
      </c>
      <c r="G26" s="242">
        <v>0</v>
      </c>
      <c r="H26" s="242">
        <f t="shared" si="4"/>
        <v>9017549.6099999975</v>
      </c>
      <c r="I26" s="242">
        <v>225454.09999999963</v>
      </c>
      <c r="J26" s="242">
        <v>0</v>
      </c>
      <c r="K26" s="243">
        <f t="shared" si="5"/>
        <v>8792095.5099999979</v>
      </c>
    </row>
    <row r="27" spans="1:11" x14ac:dyDescent="0.25">
      <c r="A27" s="245" t="s">
        <v>239</v>
      </c>
      <c r="B27" s="242">
        <v>136754964.31000003</v>
      </c>
      <c r="C27" s="242">
        <v>0</v>
      </c>
      <c r="D27" s="242">
        <v>1698278.8100000145</v>
      </c>
      <c r="E27" s="242">
        <v>5215421.3599999994</v>
      </c>
      <c r="F27" s="242">
        <v>0</v>
      </c>
      <c r="G27" s="242">
        <v>0</v>
      </c>
      <c r="H27" s="242">
        <f t="shared" si="4"/>
        <v>129841264.14000002</v>
      </c>
      <c r="I27" s="242">
        <v>92532702.850000009</v>
      </c>
      <c r="J27" s="242">
        <v>0</v>
      </c>
      <c r="K27" s="243">
        <f t="shared" si="5"/>
        <v>37308561.290000007</v>
      </c>
    </row>
    <row r="28" spans="1:11" x14ac:dyDescent="0.25">
      <c r="A28" s="245" t="s">
        <v>240</v>
      </c>
      <c r="B28" s="242">
        <v>10279566.649999999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f t="shared" si="4"/>
        <v>10279566.649999999</v>
      </c>
      <c r="I28" s="242">
        <v>8800</v>
      </c>
      <c r="J28" s="242">
        <v>0</v>
      </c>
      <c r="K28" s="243">
        <f t="shared" si="5"/>
        <v>10270766.649999999</v>
      </c>
    </row>
    <row r="29" spans="1:11" x14ac:dyDescent="0.25">
      <c r="A29" s="245" t="s">
        <v>241</v>
      </c>
      <c r="B29" s="242">
        <v>232609593.37000018</v>
      </c>
      <c r="C29" s="242">
        <v>0</v>
      </c>
      <c r="D29" s="242">
        <v>0</v>
      </c>
      <c r="E29" s="242">
        <v>0</v>
      </c>
      <c r="F29" s="242">
        <v>232609593.37000018</v>
      </c>
      <c r="G29" s="242">
        <v>0</v>
      </c>
      <c r="H29" s="242">
        <f t="shared" si="4"/>
        <v>0</v>
      </c>
      <c r="I29" s="242">
        <v>0</v>
      </c>
      <c r="J29" s="242">
        <v>0</v>
      </c>
      <c r="K29" s="243">
        <f t="shared" si="5"/>
        <v>0</v>
      </c>
    </row>
    <row r="30" spans="1:11" x14ac:dyDescent="0.25">
      <c r="A30" s="245" t="s">
        <v>242</v>
      </c>
      <c r="B30" s="242">
        <v>337169588.10000002</v>
      </c>
      <c r="C30" s="242">
        <v>2161.4500000029802</v>
      </c>
      <c r="D30" s="242">
        <v>2380683.2700000098</v>
      </c>
      <c r="E30" s="242">
        <v>12802204.169999951</v>
      </c>
      <c r="F30" s="242">
        <v>0</v>
      </c>
      <c r="G30" s="242">
        <v>0</v>
      </c>
      <c r="H30" s="242">
        <f t="shared" si="4"/>
        <v>321984539.21000004</v>
      </c>
      <c r="I30" s="242">
        <v>81971945.100000009</v>
      </c>
      <c r="J30" s="242">
        <v>0</v>
      </c>
      <c r="K30" s="243">
        <f t="shared" si="5"/>
        <v>240012594.11000001</v>
      </c>
    </row>
    <row r="31" spans="1:11" x14ac:dyDescent="0.25">
      <c r="A31" s="247"/>
      <c r="B31" s="248"/>
      <c r="C31" s="249"/>
      <c r="D31" s="249"/>
      <c r="E31" s="249"/>
      <c r="F31" s="249"/>
      <c r="G31" s="249"/>
      <c r="H31" s="249"/>
      <c r="I31" s="250"/>
      <c r="J31" s="250"/>
      <c r="K31" s="250"/>
    </row>
    <row r="32" spans="1:11" x14ac:dyDescent="0.25">
      <c r="A32" s="251" t="s">
        <v>243</v>
      </c>
      <c r="B32" s="252">
        <f t="shared" ref="B32:K32" si="6">B12+B17</f>
        <v>5679824620.1000061</v>
      </c>
      <c r="C32" s="252">
        <f t="shared" si="6"/>
        <v>3189720.9600000009</v>
      </c>
      <c r="D32" s="252">
        <f t="shared" si="6"/>
        <v>53800927.519999698</v>
      </c>
      <c r="E32" s="252">
        <f t="shared" si="6"/>
        <v>91378728.680000037</v>
      </c>
      <c r="F32" s="252">
        <f t="shared" si="6"/>
        <v>244415849.9200002</v>
      </c>
      <c r="G32" s="252">
        <f t="shared" si="6"/>
        <v>0</v>
      </c>
      <c r="H32" s="252">
        <f t="shared" si="6"/>
        <v>5287039393.0200062</v>
      </c>
      <c r="I32" s="252">
        <f t="shared" si="6"/>
        <v>1029538955.3300023</v>
      </c>
      <c r="J32" s="252">
        <f t="shared" si="6"/>
        <v>0</v>
      </c>
      <c r="K32" s="253">
        <f t="shared" si="6"/>
        <v>4257500437.6900029</v>
      </c>
    </row>
    <row r="33" spans="1:12" x14ac:dyDescent="0.25">
      <c r="A33" s="254" t="s">
        <v>136</v>
      </c>
    </row>
    <row r="34" spans="1:12" ht="18" customHeight="1" x14ac:dyDescent="0.25">
      <c r="A34" s="79" t="s">
        <v>94</v>
      </c>
      <c r="B34" s="255"/>
      <c r="C34" s="255"/>
      <c r="D34" s="255"/>
      <c r="E34" s="255"/>
      <c r="F34" s="255"/>
      <c r="G34" s="255"/>
      <c r="H34" s="255"/>
      <c r="I34" s="255"/>
      <c r="J34" s="255"/>
      <c r="K34" s="79"/>
    </row>
    <row r="35" spans="1:12" x14ac:dyDescent="0.25">
      <c r="A35" s="328" t="s">
        <v>244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2" x14ac:dyDescent="0.25">
      <c r="A36" s="256" t="s">
        <v>245</v>
      </c>
      <c r="B36" s="256"/>
      <c r="C36" s="256"/>
      <c r="D36" s="256"/>
      <c r="E36" s="256"/>
      <c r="F36" s="257"/>
      <c r="G36" s="256"/>
      <c r="H36" s="256"/>
      <c r="I36" s="256" t="s">
        <v>206</v>
      </c>
      <c r="J36" s="256"/>
      <c r="K36" s="258"/>
    </row>
    <row r="37" spans="1:12" x14ac:dyDescent="0.25">
      <c r="A37" s="259" t="s">
        <v>246</v>
      </c>
      <c r="B37" s="259"/>
      <c r="C37" s="259"/>
      <c r="D37" s="259"/>
      <c r="E37" s="259"/>
      <c r="F37" s="244"/>
      <c r="G37" s="259"/>
      <c r="H37" s="259"/>
      <c r="I37" s="260">
        <v>232609593.37000018</v>
      </c>
      <c r="J37" s="260"/>
      <c r="K37" s="259"/>
    </row>
    <row r="38" spans="1:12" x14ac:dyDescent="0.25">
      <c r="A38" s="259" t="s">
        <v>247</v>
      </c>
      <c r="B38" s="261"/>
      <c r="C38" s="259"/>
      <c r="D38" s="259"/>
      <c r="E38" s="259"/>
      <c r="F38" s="244"/>
      <c r="G38" s="259"/>
      <c r="H38" s="259"/>
      <c r="I38" s="260">
        <v>11806256.550000001</v>
      </c>
      <c r="J38" s="260"/>
      <c r="K38" s="259"/>
    </row>
    <row r="39" spans="1:12" x14ac:dyDescent="0.25">
      <c r="A39" s="262" t="s">
        <v>138</v>
      </c>
      <c r="B39" s="262"/>
      <c r="C39" s="262"/>
      <c r="D39" s="262"/>
      <c r="E39" s="262"/>
      <c r="F39" s="263"/>
      <c r="G39" s="262"/>
      <c r="H39" s="262"/>
      <c r="I39" s="264">
        <f>SUM(I37:I38)</f>
        <v>244415849.9200002</v>
      </c>
      <c r="J39" s="264"/>
      <c r="K39" s="262"/>
    </row>
    <row r="40" spans="1:12" x14ac:dyDescent="0.25">
      <c r="A40" s="259"/>
      <c r="B40" s="259"/>
      <c r="C40" s="259"/>
      <c r="D40" s="259"/>
      <c r="E40" s="259"/>
      <c r="F40" s="259"/>
      <c r="G40" s="259"/>
      <c r="H40" s="265"/>
      <c r="I40" s="265"/>
      <c r="J40" s="265"/>
      <c r="K40" s="259"/>
    </row>
    <row r="41" spans="1:12" ht="12.75" customHeight="1" x14ac:dyDescent="0.25">
      <c r="A41" s="266" t="s">
        <v>248</v>
      </c>
      <c r="B41" s="267"/>
      <c r="C41" s="267"/>
      <c r="D41" s="268">
        <f>F14</f>
        <v>11806256.550000001</v>
      </c>
      <c r="E41" s="320" t="s">
        <v>249</v>
      </c>
      <c r="F41" s="320"/>
      <c r="G41" s="269"/>
      <c r="H41" s="270"/>
      <c r="I41" s="270"/>
      <c r="J41" s="270"/>
      <c r="K41" s="270"/>
      <c r="L41" s="246"/>
    </row>
    <row r="42" spans="1:12" x14ac:dyDescent="0.25">
      <c r="A42" s="256" t="s">
        <v>250</v>
      </c>
      <c r="B42" s="256"/>
      <c r="C42" s="256"/>
      <c r="D42" s="256"/>
      <c r="E42" s="256"/>
      <c r="F42" s="257"/>
      <c r="G42" s="256"/>
      <c r="H42" s="256"/>
      <c r="I42" s="256" t="s">
        <v>251</v>
      </c>
      <c r="J42" s="256"/>
      <c r="K42" s="258"/>
      <c r="L42" s="246"/>
    </row>
    <row r="43" spans="1:12" hidden="1" x14ac:dyDescent="0.25">
      <c r="A43" s="271" t="s">
        <v>252</v>
      </c>
      <c r="B43" s="271"/>
      <c r="C43" s="271"/>
      <c r="D43" s="271"/>
      <c r="E43" s="271"/>
      <c r="F43" s="272"/>
      <c r="G43" s="271"/>
      <c r="H43" s="271"/>
      <c r="I43" s="273">
        <v>0</v>
      </c>
      <c r="J43" s="273"/>
      <c r="K43" s="271"/>
      <c r="L43" s="246"/>
    </row>
    <row r="44" spans="1:12" hidden="1" x14ac:dyDescent="0.25">
      <c r="A44" s="259" t="s">
        <v>253</v>
      </c>
      <c r="B44" s="259"/>
      <c r="C44" s="259"/>
      <c r="D44" s="259"/>
      <c r="E44" s="259"/>
      <c r="F44" s="244"/>
      <c r="G44" s="259"/>
      <c r="H44" s="259"/>
      <c r="I44" s="260">
        <v>0</v>
      </c>
      <c r="J44" s="260"/>
      <c r="K44" s="259"/>
      <c r="L44" s="246"/>
    </row>
    <row r="45" spans="1:12" hidden="1" x14ac:dyDescent="0.25">
      <c r="A45" s="259" t="s">
        <v>254</v>
      </c>
      <c r="B45" s="259"/>
      <c r="C45" s="259"/>
      <c r="D45" s="259"/>
      <c r="E45" s="259"/>
      <c r="F45" s="244"/>
      <c r="G45" s="259"/>
      <c r="H45" s="259"/>
      <c r="I45" s="260">
        <v>0</v>
      </c>
      <c r="J45" s="260"/>
      <c r="K45" s="259"/>
      <c r="L45" s="246"/>
    </row>
    <row r="46" spans="1:12" hidden="1" x14ac:dyDescent="0.25">
      <c r="A46" s="259" t="s">
        <v>255</v>
      </c>
      <c r="B46" s="259"/>
      <c r="C46" s="259"/>
      <c r="D46" s="259"/>
      <c r="E46" s="259"/>
      <c r="F46" s="244"/>
      <c r="G46" s="259"/>
      <c r="H46" s="259"/>
      <c r="I46" s="260">
        <v>0</v>
      </c>
      <c r="J46" s="260"/>
      <c r="K46" s="259"/>
      <c r="L46" s="246"/>
    </row>
    <row r="47" spans="1:12" x14ac:dyDescent="0.25">
      <c r="A47" s="259" t="s">
        <v>256</v>
      </c>
      <c r="B47" s="259"/>
      <c r="C47" s="259"/>
      <c r="D47" s="259"/>
      <c r="E47" s="259"/>
      <c r="F47" s="244"/>
      <c r="G47" s="259"/>
      <c r="H47" s="259"/>
      <c r="I47" s="260">
        <v>3219197.12</v>
      </c>
      <c r="J47" s="260"/>
      <c r="K47" s="259"/>
      <c r="L47" s="246"/>
    </row>
    <row r="48" spans="1:12" hidden="1" x14ac:dyDescent="0.25">
      <c r="A48" s="259" t="s">
        <v>257</v>
      </c>
      <c r="B48" s="259"/>
      <c r="C48" s="259"/>
      <c r="D48" s="259"/>
      <c r="E48" s="259"/>
      <c r="F48" s="244"/>
      <c r="G48" s="259"/>
      <c r="H48" s="259"/>
      <c r="I48" s="260">
        <v>0</v>
      </c>
      <c r="J48" s="260"/>
      <c r="K48" s="259"/>
      <c r="L48" s="246"/>
    </row>
    <row r="49" spans="1:12" hidden="1" x14ac:dyDescent="0.25">
      <c r="A49" s="259" t="s">
        <v>258</v>
      </c>
      <c r="B49" s="259"/>
      <c r="C49" s="259"/>
      <c r="D49" s="259"/>
      <c r="E49" s="259"/>
      <c r="F49" s="244"/>
      <c r="G49" s="259"/>
      <c r="H49" s="259"/>
      <c r="I49" s="260">
        <v>0</v>
      </c>
      <c r="J49" s="260"/>
      <c r="K49" s="259"/>
      <c r="L49" s="246"/>
    </row>
    <row r="50" spans="1:12" hidden="1" x14ac:dyDescent="0.25">
      <c r="A50" s="259" t="s">
        <v>259</v>
      </c>
      <c r="B50" s="259"/>
      <c r="C50" s="259"/>
      <c r="D50" s="259"/>
      <c r="E50" s="259"/>
      <c r="F50" s="244"/>
      <c r="G50" s="259"/>
      <c r="H50" s="259"/>
      <c r="I50" s="260">
        <v>0</v>
      </c>
      <c r="J50" s="260"/>
      <c r="K50" s="259"/>
      <c r="L50" s="246"/>
    </row>
    <row r="51" spans="1:12" x14ac:dyDescent="0.25">
      <c r="A51" s="259" t="s">
        <v>260</v>
      </c>
      <c r="B51" s="274"/>
      <c r="C51" s="274"/>
      <c r="D51" s="274"/>
      <c r="E51" s="274"/>
      <c r="F51" s="275"/>
      <c r="G51" s="274"/>
      <c r="H51" s="274"/>
      <c r="I51" s="276">
        <v>8587059.4299999997</v>
      </c>
      <c r="J51" s="276"/>
      <c r="K51" s="274"/>
      <c r="L51" s="246"/>
    </row>
    <row r="52" spans="1:12" x14ac:dyDescent="0.25">
      <c r="A52" s="262" t="s">
        <v>138</v>
      </c>
      <c r="B52" s="262"/>
      <c r="C52" s="262"/>
      <c r="D52" s="262"/>
      <c r="E52" s="262"/>
      <c r="F52" s="263"/>
      <c r="G52" s="262"/>
      <c r="H52" s="262"/>
      <c r="I52" s="277">
        <f>SUM(I43:I51)</f>
        <v>11806256.550000001</v>
      </c>
      <c r="J52" s="277"/>
      <c r="K52" s="262"/>
      <c r="L52" s="246"/>
    </row>
    <row r="53" spans="1:12" x14ac:dyDescent="0.25">
      <c r="L53" s="246"/>
    </row>
    <row r="54" spans="1:12" x14ac:dyDescent="0.25">
      <c r="A54" s="259"/>
      <c r="L54" s="246"/>
    </row>
    <row r="55" spans="1:12" x14ac:dyDescent="0.25">
      <c r="A55" s="278" t="str">
        <f>'Publicidade - LRFM'!A31</f>
        <v>Prefeito Municipal: RAFAEL VALDOMIRO GRECA DE MACEDO</v>
      </c>
      <c r="L55" s="246"/>
    </row>
    <row r="56" spans="1:12" x14ac:dyDescent="0.25">
      <c r="A56" s="278" t="str">
        <f>'Publicidade - LRFM'!A32</f>
        <v>Sec. Mun. de Planejamento, Finanças e Orçamento: CRISTIANO HOTZ</v>
      </c>
      <c r="L56" s="246"/>
    </row>
    <row r="57" spans="1:12" x14ac:dyDescent="0.25">
      <c r="A57" s="278" t="str">
        <f>'Publicidade - LRFM'!A33</f>
        <v>Contador: CLAUDINEI NOGUEIRA - CRC Nº 042.556/O-2</v>
      </c>
      <c r="L57" s="246"/>
    </row>
    <row r="58" spans="1:12" x14ac:dyDescent="0.25">
      <c r="A58" s="278" t="str">
        <f>'Publicidade - LRFM'!A34</f>
        <v>Controlador Geral do Município: DANIEL CONDE FALCÃO RIBEIRO</v>
      </c>
      <c r="L58" s="246"/>
    </row>
  </sheetData>
  <mergeCells count="17">
    <mergeCell ref="A1:K1"/>
    <mergeCell ref="A2:K2"/>
    <mergeCell ref="A3:K3"/>
    <mergeCell ref="A4:K4"/>
    <mergeCell ref="A5:K5"/>
    <mergeCell ref="E41:F41"/>
    <mergeCell ref="J8:J10"/>
    <mergeCell ref="K8:K10"/>
    <mergeCell ref="C9:D9"/>
    <mergeCell ref="E9:E10"/>
    <mergeCell ref="F9:F10"/>
    <mergeCell ref="A35:K35"/>
    <mergeCell ref="B8:B10"/>
    <mergeCell ref="C8:F8"/>
    <mergeCell ref="G8:G10"/>
    <mergeCell ref="H8:H10"/>
    <mergeCell ref="I8:I10"/>
  </mergeCells>
  <pageMargins left="0.511811024" right="0.511811024" top="0.78740157499999996" bottom="0.78740157499999996" header="0.31496062000000002" footer="0.31496062000000002"/>
  <pageSetup paperSize="9" scale="39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workbookViewId="0">
      <selection activeCell="A27" sqref="A27"/>
    </sheetView>
  </sheetViews>
  <sheetFormatPr defaultRowHeight="11.25" x14ac:dyDescent="0.2"/>
  <cols>
    <col min="1" max="1" width="72.140625" style="100" customWidth="1"/>
    <col min="2" max="5" width="17" style="76" customWidth="1"/>
    <col min="6" max="16384" width="9.140625" style="100"/>
  </cols>
  <sheetData>
    <row r="1" spans="1:5" x14ac:dyDescent="0.2">
      <c r="A1" s="351" t="s">
        <v>96</v>
      </c>
      <c r="B1" s="351"/>
      <c r="C1" s="351"/>
      <c r="D1" s="351"/>
      <c r="E1" s="351"/>
    </row>
    <row r="2" spans="1:5" x14ac:dyDescent="0.2">
      <c r="A2" s="300" t="s">
        <v>1</v>
      </c>
      <c r="B2" s="300"/>
      <c r="C2" s="300"/>
      <c r="D2" s="300"/>
      <c r="E2" s="300"/>
    </row>
    <row r="3" spans="1:5" x14ac:dyDescent="0.2">
      <c r="A3" s="351" t="s">
        <v>139</v>
      </c>
      <c r="B3" s="351"/>
      <c r="C3" s="351"/>
      <c r="D3" s="351"/>
      <c r="E3" s="351"/>
    </row>
    <row r="4" spans="1:5" x14ac:dyDescent="0.2">
      <c r="A4" s="352" t="s">
        <v>140</v>
      </c>
      <c r="B4" s="352"/>
      <c r="C4" s="352"/>
      <c r="D4" s="352"/>
      <c r="E4" s="352"/>
    </row>
    <row r="5" spans="1:5" x14ac:dyDescent="0.2">
      <c r="A5" s="352" t="s">
        <v>286</v>
      </c>
      <c r="B5" s="352"/>
      <c r="C5" s="352"/>
      <c r="D5" s="352"/>
      <c r="E5" s="352"/>
    </row>
    <row r="6" spans="1:5" x14ac:dyDescent="0.2">
      <c r="A6" s="147"/>
      <c r="B6" s="147"/>
      <c r="C6" s="147"/>
      <c r="D6" s="147"/>
      <c r="E6" s="147"/>
    </row>
    <row r="7" spans="1:5" x14ac:dyDescent="0.2">
      <c r="A7" s="147"/>
      <c r="B7" s="147"/>
      <c r="C7" s="147"/>
      <c r="D7" s="147"/>
      <c r="E7" s="147"/>
    </row>
    <row r="8" spans="1:5" x14ac:dyDescent="0.2">
      <c r="A8" s="4" t="s">
        <v>141</v>
      </c>
      <c r="E8" s="148">
        <v>1</v>
      </c>
    </row>
    <row r="9" spans="1:5" ht="12.75" customHeight="1" x14ac:dyDescent="0.2">
      <c r="A9" s="342" t="s">
        <v>142</v>
      </c>
      <c r="B9" s="345" t="s">
        <v>143</v>
      </c>
      <c r="C9" s="347" t="s">
        <v>144</v>
      </c>
      <c r="D9" s="348"/>
      <c r="E9" s="348"/>
    </row>
    <row r="10" spans="1:5" ht="11.25" customHeight="1" x14ac:dyDescent="0.2">
      <c r="A10" s="343"/>
      <c r="B10" s="346"/>
      <c r="C10" s="349"/>
      <c r="D10" s="350"/>
      <c r="E10" s="350"/>
    </row>
    <row r="11" spans="1:5" ht="35.25" customHeight="1" x14ac:dyDescent="0.2">
      <c r="A11" s="343"/>
      <c r="B11" s="346"/>
      <c r="C11" s="149" t="s">
        <v>145</v>
      </c>
      <c r="D11" s="150" t="s">
        <v>146</v>
      </c>
      <c r="E11" s="151" t="s">
        <v>138</v>
      </c>
    </row>
    <row r="12" spans="1:5" ht="12.75" customHeight="1" x14ac:dyDescent="0.2">
      <c r="A12" s="344"/>
      <c r="B12" s="152"/>
      <c r="C12" s="152"/>
      <c r="D12" s="152"/>
      <c r="E12" s="124"/>
    </row>
    <row r="13" spans="1:5" x14ac:dyDescent="0.2">
      <c r="A13" s="153" t="s">
        <v>147</v>
      </c>
      <c r="B13" s="154">
        <f>B14+B15</f>
        <v>26572200</v>
      </c>
      <c r="C13" s="154">
        <f t="shared" ref="C13:D13" si="0">C14+C15</f>
        <v>21295404.500000011</v>
      </c>
      <c r="D13" s="154">
        <f t="shared" si="0"/>
        <v>747119.26000001049</v>
      </c>
      <c r="E13" s="155">
        <f>SUM(C13:D13)</f>
        <v>22042523.76000002</v>
      </c>
    </row>
    <row r="14" spans="1:5" x14ac:dyDescent="0.2">
      <c r="A14" s="156" t="s">
        <v>148</v>
      </c>
      <c r="B14" s="157">
        <v>26572200</v>
      </c>
      <c r="C14" s="158">
        <v>21295404.500000011</v>
      </c>
      <c r="D14" s="158">
        <v>747119.26000001049</v>
      </c>
      <c r="E14" s="159">
        <v>22042523.76000002</v>
      </c>
    </row>
    <row r="15" spans="1:5" x14ac:dyDescent="0.2">
      <c r="A15" s="156"/>
      <c r="B15" s="157"/>
      <c r="C15" s="158"/>
      <c r="D15" s="158"/>
      <c r="E15" s="159"/>
    </row>
    <row r="16" spans="1:5" x14ac:dyDescent="0.2">
      <c r="A16" s="160"/>
      <c r="B16" s="161"/>
      <c r="C16" s="161"/>
      <c r="D16" s="161"/>
      <c r="E16" s="162"/>
    </row>
    <row r="17" spans="1:5" s="113" customFormat="1" ht="17.100000000000001" customHeight="1" x14ac:dyDescent="0.25">
      <c r="A17" s="163" t="s">
        <v>149</v>
      </c>
      <c r="B17" s="164">
        <f>B13</f>
        <v>26572200</v>
      </c>
      <c r="C17" s="164">
        <f>C13</f>
        <v>21295404.500000011</v>
      </c>
      <c r="D17" s="164">
        <f>D13</f>
        <v>747119.26000001049</v>
      </c>
      <c r="E17" s="165">
        <f>E13</f>
        <v>22042523.76000002</v>
      </c>
    </row>
    <row r="18" spans="1:5" x14ac:dyDescent="0.2">
      <c r="B18" s="166"/>
      <c r="C18" s="166"/>
      <c r="D18" s="166"/>
      <c r="E18" s="166"/>
    </row>
    <row r="19" spans="1:5" ht="12.75" customHeight="1" x14ac:dyDescent="0.2">
      <c r="A19" s="167" t="s">
        <v>115</v>
      </c>
      <c r="B19" s="338" t="s">
        <v>30</v>
      </c>
      <c r="C19" s="338"/>
      <c r="D19" s="339" t="s">
        <v>150</v>
      </c>
      <c r="E19" s="340"/>
    </row>
    <row r="20" spans="1:5" ht="26.25" customHeight="1" x14ac:dyDescent="0.2">
      <c r="A20" s="135" t="s">
        <v>116</v>
      </c>
      <c r="B20" s="333">
        <v>9523432768.409996</v>
      </c>
      <c r="C20" s="333">
        <v>0</v>
      </c>
      <c r="D20" s="333" t="s">
        <v>117</v>
      </c>
      <c r="E20" s="341"/>
    </row>
    <row r="21" spans="1:5" ht="28.5" customHeight="1" x14ac:dyDescent="0.2">
      <c r="A21" s="135" t="s">
        <v>151</v>
      </c>
      <c r="B21" s="168"/>
      <c r="C21" s="169">
        <v>26980550</v>
      </c>
      <c r="D21" s="334">
        <f>C21/$B$20</f>
        <v>2.8330698243071223E-3</v>
      </c>
      <c r="E21" s="335"/>
    </row>
    <row r="22" spans="1:5" ht="28.5" customHeight="1" x14ac:dyDescent="0.2">
      <c r="A22" s="135" t="s">
        <v>123</v>
      </c>
      <c r="B22" s="333">
        <f>E17</f>
        <v>22042523.76000002</v>
      </c>
      <c r="C22" s="333"/>
      <c r="D22" s="334">
        <f>B22/$B$20</f>
        <v>2.3145565570764433E-3</v>
      </c>
      <c r="E22" s="335"/>
    </row>
    <row r="23" spans="1:5" ht="24.75" customHeight="1" x14ac:dyDescent="0.2">
      <c r="A23" s="135" t="s">
        <v>152</v>
      </c>
      <c r="B23" s="333">
        <f>B20*D23</f>
        <v>57140596.610459976</v>
      </c>
      <c r="C23" s="333"/>
      <c r="D23" s="334">
        <v>6.0000000000000001E-3</v>
      </c>
      <c r="E23" s="335"/>
    </row>
    <row r="24" spans="1:5" x14ac:dyDescent="0.2">
      <c r="A24" s="96" t="s">
        <v>136</v>
      </c>
    </row>
    <row r="25" spans="1:5" x14ac:dyDescent="0.2">
      <c r="A25" s="100" t="s">
        <v>42</v>
      </c>
    </row>
    <row r="26" spans="1:5" x14ac:dyDescent="0.2">
      <c r="A26" s="336" t="s">
        <v>153</v>
      </c>
      <c r="B26" s="336"/>
      <c r="C26" s="336"/>
      <c r="D26" s="336"/>
      <c r="E26" s="336"/>
    </row>
    <row r="27" spans="1:5" x14ac:dyDescent="0.2">
      <c r="A27" s="170" t="s">
        <v>154</v>
      </c>
    </row>
    <row r="28" spans="1:5" ht="19.5" customHeight="1" x14ac:dyDescent="0.2">
      <c r="A28" s="337" t="s">
        <v>155</v>
      </c>
      <c r="B28" s="337"/>
      <c r="C28" s="337"/>
      <c r="D28" s="337"/>
      <c r="E28" s="337"/>
    </row>
    <row r="29" spans="1:5" x14ac:dyDescent="0.2">
      <c r="A29" s="97"/>
    </row>
    <row r="30" spans="1:5" x14ac:dyDescent="0.2">
      <c r="A30" s="97"/>
    </row>
    <row r="31" spans="1:5" x14ac:dyDescent="0.2">
      <c r="A31" s="100" t="str">
        <f>'RGF - Anexo 6 - Limites'!A58</f>
        <v>Prefeito Municipal: RAFAEL VALDOMIRO GRECA DE MACEDO</v>
      </c>
    </row>
    <row r="32" spans="1:5" x14ac:dyDescent="0.2">
      <c r="A32" s="100" t="str">
        <f>'RGF - Anexo 6 - Limites'!A59</f>
        <v>Sec. Mun. de Planejamento, Finanças e Orçamento: CRISTIANO HOTZ</v>
      </c>
    </row>
    <row r="33" spans="1:3" x14ac:dyDescent="0.2">
      <c r="A33" s="100" t="str">
        <f>'RGF - Anexo 6 - Limites'!A60</f>
        <v>Contador: CLAUDINEI NOGUEIRA - CRC Nº 042.556/O-2</v>
      </c>
    </row>
    <row r="34" spans="1:3" x14ac:dyDescent="0.2">
      <c r="A34" s="100" t="str">
        <f>'RGF - Anexo 6 - Limites'!A61</f>
        <v>Controlador Geral do Município: DANIEL CONDE FALCÃO RIBEIRO</v>
      </c>
    </row>
    <row r="37" spans="1:3" x14ac:dyDescent="0.2">
      <c r="B37" s="100"/>
      <c r="C37" s="100"/>
    </row>
    <row r="38" spans="1:3" x14ac:dyDescent="0.2">
      <c r="B38" s="100"/>
      <c r="C38" s="100"/>
    </row>
  </sheetData>
  <mergeCells count="19">
    <mergeCell ref="A9:A12"/>
    <mergeCell ref="B9:B11"/>
    <mergeCell ref="C9:E10"/>
    <mergeCell ref="A1:E1"/>
    <mergeCell ref="A2:E2"/>
    <mergeCell ref="A3:E3"/>
    <mergeCell ref="A4:E4"/>
    <mergeCell ref="A5:E5"/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62"/>
  <sheetViews>
    <sheetView workbookViewId="0">
      <selection sqref="A1:C1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299" t="s">
        <v>156</v>
      </c>
      <c r="B1" s="299"/>
      <c r="C1" s="299"/>
    </row>
    <row r="2" spans="1:3" x14ac:dyDescent="0.25">
      <c r="A2" s="300" t="s">
        <v>1</v>
      </c>
      <c r="B2" s="300"/>
      <c r="C2" s="300"/>
    </row>
    <row r="3" spans="1:3" x14ac:dyDescent="0.25">
      <c r="A3" s="299" t="s">
        <v>157</v>
      </c>
      <c r="B3" s="299"/>
      <c r="C3" s="299"/>
    </row>
    <row r="4" spans="1:3" ht="12" customHeight="1" x14ac:dyDescent="0.25">
      <c r="A4" s="300" t="s">
        <v>3</v>
      </c>
      <c r="B4" s="300"/>
      <c r="C4" s="300"/>
    </row>
    <row r="5" spans="1:3" x14ac:dyDescent="0.25">
      <c r="A5" s="300" t="s">
        <v>286</v>
      </c>
      <c r="B5" s="300"/>
      <c r="C5" s="300"/>
    </row>
    <row r="6" spans="1:3" x14ac:dyDescent="0.25">
      <c r="A6" s="46"/>
      <c r="B6" s="101"/>
      <c r="C6" s="98"/>
    </row>
    <row r="7" spans="1:3" x14ac:dyDescent="0.25">
      <c r="A7" s="46" t="s">
        <v>158</v>
      </c>
      <c r="B7" s="101"/>
      <c r="C7" s="5">
        <v>1</v>
      </c>
    </row>
    <row r="8" spans="1:3" x14ac:dyDescent="0.25">
      <c r="A8" s="171" t="s">
        <v>159</v>
      </c>
      <c r="B8" s="354" t="s">
        <v>160</v>
      </c>
      <c r="C8" s="355"/>
    </row>
    <row r="9" spans="1:3" x14ac:dyDescent="0.25">
      <c r="A9" s="172"/>
      <c r="B9" s="101"/>
      <c r="C9" s="5"/>
    </row>
    <row r="10" spans="1:3" x14ac:dyDescent="0.25">
      <c r="A10" s="145" t="s">
        <v>161</v>
      </c>
      <c r="B10" s="353">
        <v>9523432768.409996</v>
      </c>
      <c r="C10" s="353"/>
    </row>
    <row r="11" spans="1:3" x14ac:dyDescent="0.25">
      <c r="A11" s="145" t="s">
        <v>162</v>
      </c>
      <c r="B11" s="101"/>
      <c r="C11" s="101">
        <v>9507080495.409996</v>
      </c>
    </row>
    <row r="12" spans="1:3" ht="13.5" customHeight="1" x14ac:dyDescent="0.25">
      <c r="A12" s="145" t="s">
        <v>163</v>
      </c>
      <c r="B12" s="353">
        <v>9507080495.409996</v>
      </c>
      <c r="C12" s="353"/>
    </row>
    <row r="13" spans="1:3" x14ac:dyDescent="0.25">
      <c r="A13" s="173"/>
      <c r="B13" s="174"/>
      <c r="C13" s="175"/>
    </row>
    <row r="14" spans="1:3" x14ac:dyDescent="0.25">
      <c r="A14" s="46"/>
      <c r="B14" s="101"/>
      <c r="C14" s="5"/>
    </row>
    <row r="15" spans="1:3" x14ac:dyDescent="0.25">
      <c r="A15" s="171" t="s">
        <v>164</v>
      </c>
      <c r="B15" s="176" t="s">
        <v>30</v>
      </c>
      <c r="C15" s="177" t="s">
        <v>31</v>
      </c>
    </row>
    <row r="16" spans="1:3" x14ac:dyDescent="0.25">
      <c r="A16" s="178"/>
      <c r="B16" s="179"/>
      <c r="C16" s="180"/>
    </row>
    <row r="17" spans="1:3" ht="13.5" customHeight="1" x14ac:dyDescent="0.25">
      <c r="A17" s="145" t="s">
        <v>165</v>
      </c>
      <c r="B17" s="181">
        <v>3951105705.1900005</v>
      </c>
      <c r="C17" s="182">
        <v>0.41559611355952947</v>
      </c>
    </row>
    <row r="18" spans="1:3" x14ac:dyDescent="0.25">
      <c r="A18" s="145" t="s">
        <v>166</v>
      </c>
      <c r="B18" s="181">
        <v>5133823467.5213985</v>
      </c>
      <c r="C18" s="182">
        <v>0.54</v>
      </c>
    </row>
    <row r="19" spans="1:3" x14ac:dyDescent="0.25">
      <c r="A19" s="145" t="s">
        <v>167</v>
      </c>
      <c r="B19" s="181">
        <v>4877132294.1453285</v>
      </c>
      <c r="C19" s="182">
        <v>0.51300000000000001</v>
      </c>
    </row>
    <row r="20" spans="1:3" x14ac:dyDescent="0.25">
      <c r="A20" s="145" t="s">
        <v>168</v>
      </c>
      <c r="B20" s="181">
        <v>4753540247.704998</v>
      </c>
      <c r="C20" s="182">
        <v>0.5</v>
      </c>
    </row>
    <row r="21" spans="1:3" x14ac:dyDescent="0.25">
      <c r="A21" s="145" t="s">
        <v>169</v>
      </c>
      <c r="B21" s="181">
        <v>4620441120.7692575</v>
      </c>
      <c r="C21" s="182">
        <v>0.48599999999999993</v>
      </c>
    </row>
    <row r="22" spans="1:3" x14ac:dyDescent="0.25">
      <c r="A22" s="173"/>
      <c r="B22" s="183"/>
      <c r="C22" s="184"/>
    </row>
    <row r="23" spans="1:3" x14ac:dyDescent="0.25">
      <c r="A23" s="300"/>
      <c r="B23" s="300"/>
      <c r="C23" s="300"/>
    </row>
    <row r="24" spans="1:3" x14ac:dyDescent="0.25">
      <c r="A24" s="171" t="s">
        <v>170</v>
      </c>
      <c r="B24" s="176" t="s">
        <v>30</v>
      </c>
      <c r="C24" s="177" t="s">
        <v>31</v>
      </c>
    </row>
    <row r="25" spans="1:3" x14ac:dyDescent="0.25">
      <c r="A25" s="178"/>
      <c r="B25" s="179"/>
      <c r="C25" s="180"/>
    </row>
    <row r="26" spans="1:3" x14ac:dyDescent="0.25">
      <c r="A26" s="145" t="s">
        <v>171</v>
      </c>
      <c r="B26" s="181">
        <v>1445234867.25</v>
      </c>
      <c r="C26" s="182">
        <v>0.15201668566367527</v>
      </c>
    </row>
    <row r="27" spans="1:3" x14ac:dyDescent="0.25">
      <c r="A27" s="145" t="s">
        <v>172</v>
      </c>
      <c r="B27" s="181">
        <v>-2486124376.0700054</v>
      </c>
      <c r="C27" s="182">
        <v>-0.26150240100210592</v>
      </c>
    </row>
    <row r="28" spans="1:3" ht="12.75" customHeight="1" x14ac:dyDescent="0.25">
      <c r="A28" s="145" t="s">
        <v>173</v>
      </c>
      <c r="B28" s="181">
        <v>11408496594.491999</v>
      </c>
      <c r="C28" s="182">
        <v>1.2</v>
      </c>
    </row>
    <row r="29" spans="1:3" x14ac:dyDescent="0.25">
      <c r="A29" s="173"/>
      <c r="B29" s="183"/>
      <c r="C29" s="184"/>
    </row>
    <row r="30" spans="1:3" x14ac:dyDescent="0.25">
      <c r="A30" s="300"/>
      <c r="B30" s="300"/>
      <c r="C30" s="300"/>
    </row>
    <row r="31" spans="1:3" x14ac:dyDescent="0.25">
      <c r="A31" s="171" t="s">
        <v>174</v>
      </c>
      <c r="B31" s="176" t="s">
        <v>30</v>
      </c>
      <c r="C31" s="177" t="s">
        <v>31</v>
      </c>
    </row>
    <row r="32" spans="1:3" x14ac:dyDescent="0.25">
      <c r="A32" s="178"/>
      <c r="B32" s="179"/>
      <c r="C32" s="180"/>
    </row>
    <row r="33" spans="1:3" x14ac:dyDescent="0.25">
      <c r="A33" s="145" t="s">
        <v>175</v>
      </c>
      <c r="B33" s="181">
        <v>239865070</v>
      </c>
      <c r="C33" s="182">
        <v>2.5230150319628237E-2</v>
      </c>
    </row>
    <row r="34" spans="1:3" ht="13.5" customHeight="1" x14ac:dyDescent="0.25">
      <c r="A34" s="145" t="s">
        <v>173</v>
      </c>
      <c r="B34" s="181">
        <v>2091557709</v>
      </c>
      <c r="C34" s="182">
        <v>0.22</v>
      </c>
    </row>
    <row r="35" spans="1:3" x14ac:dyDescent="0.25">
      <c r="A35" s="173"/>
      <c r="B35" s="183"/>
      <c r="C35" s="184"/>
    </row>
    <row r="36" spans="1:3" x14ac:dyDescent="0.25">
      <c r="A36" s="300"/>
      <c r="B36" s="300"/>
      <c r="C36" s="300"/>
    </row>
    <row r="37" spans="1:3" x14ac:dyDescent="0.25">
      <c r="A37" s="171" t="s">
        <v>176</v>
      </c>
      <c r="B37" s="176" t="s">
        <v>30</v>
      </c>
      <c r="C37" s="177" t="s">
        <v>31</v>
      </c>
    </row>
    <row r="38" spans="1:3" x14ac:dyDescent="0.25">
      <c r="A38" s="178"/>
      <c r="B38" s="179"/>
      <c r="C38" s="180"/>
    </row>
    <row r="39" spans="1:3" x14ac:dyDescent="0.25">
      <c r="A39" s="82" t="s">
        <v>177</v>
      </c>
      <c r="B39" s="181">
        <v>170471000</v>
      </c>
      <c r="C39" s="182">
        <v>1.793095157680669E-2</v>
      </c>
    </row>
    <row r="40" spans="1:3" ht="13.5" customHeight="1" x14ac:dyDescent="0.25">
      <c r="A40" s="82" t="s">
        <v>178</v>
      </c>
      <c r="B40" s="181">
        <v>1521132879.2655995</v>
      </c>
      <c r="C40" s="182">
        <v>0.16</v>
      </c>
    </row>
    <row r="41" spans="1:3" ht="15" customHeight="1" x14ac:dyDescent="0.25">
      <c r="A41" s="82" t="s">
        <v>179</v>
      </c>
      <c r="B41" s="181">
        <v>0</v>
      </c>
      <c r="C41" s="182">
        <v>0</v>
      </c>
    </row>
    <row r="42" spans="1:3" ht="14.25" customHeight="1" x14ac:dyDescent="0.25">
      <c r="A42" s="82" t="s">
        <v>180</v>
      </c>
      <c r="B42" s="181">
        <v>665495634.67869973</v>
      </c>
      <c r="C42" s="182">
        <v>7.0000000000000007E-2</v>
      </c>
    </row>
    <row r="43" spans="1:3" ht="14.25" customHeight="1" x14ac:dyDescent="0.25">
      <c r="A43" s="82"/>
      <c r="B43" s="181"/>
      <c r="C43" s="182"/>
    </row>
    <row r="44" spans="1:3" ht="14.25" customHeight="1" x14ac:dyDescent="0.25">
      <c r="A44" s="171" t="s">
        <v>181</v>
      </c>
      <c r="B44" s="176" t="s">
        <v>30</v>
      </c>
      <c r="C44" s="177" t="s">
        <v>150</v>
      </c>
    </row>
    <row r="45" spans="1:3" ht="14.25" customHeight="1" x14ac:dyDescent="0.25">
      <c r="A45" s="178"/>
      <c r="B45" s="179"/>
      <c r="C45" s="180"/>
    </row>
    <row r="46" spans="1:3" ht="14.25" customHeight="1" x14ac:dyDescent="0.25">
      <c r="A46" s="145" t="s">
        <v>182</v>
      </c>
      <c r="B46" s="181">
        <v>22042523.76000002</v>
      </c>
      <c r="C46" s="182">
        <v>2.3145565570764433E-3</v>
      </c>
    </row>
    <row r="47" spans="1:3" ht="14.25" customHeight="1" x14ac:dyDescent="0.25">
      <c r="A47" s="145" t="s">
        <v>183</v>
      </c>
      <c r="B47" s="181">
        <v>57140596.610459976</v>
      </c>
      <c r="C47" s="182">
        <v>6.0000000000000001E-3</v>
      </c>
    </row>
    <row r="48" spans="1:3" ht="14.25" customHeight="1" x14ac:dyDescent="0.25">
      <c r="A48" s="173"/>
      <c r="B48" s="185"/>
      <c r="C48" s="186"/>
    </row>
    <row r="49" spans="1:3" x14ac:dyDescent="0.25">
      <c r="A49" s="46"/>
      <c r="B49" s="21"/>
      <c r="C49" s="187"/>
    </row>
    <row r="50" spans="1:3" x14ac:dyDescent="0.25">
      <c r="A50" s="46"/>
      <c r="B50" s="21"/>
      <c r="C50" s="187"/>
    </row>
    <row r="51" spans="1:3" ht="56.25" x14ac:dyDescent="0.25">
      <c r="A51" s="279" t="s">
        <v>261</v>
      </c>
      <c r="B51" s="280" t="s">
        <v>262</v>
      </c>
      <c r="C51" s="281" t="s">
        <v>263</v>
      </c>
    </row>
    <row r="52" spans="1:3" x14ac:dyDescent="0.25">
      <c r="A52" s="282"/>
      <c r="B52" s="283"/>
      <c r="C52" s="284"/>
    </row>
    <row r="53" spans="1:3" x14ac:dyDescent="0.25">
      <c r="A53" s="285" t="s">
        <v>264</v>
      </c>
      <c r="B53" s="286">
        <v>1029538955.3300023</v>
      </c>
      <c r="C53" s="287">
        <v>4257500437.6900034</v>
      </c>
    </row>
    <row r="54" spans="1:3" x14ac:dyDescent="0.25">
      <c r="A54" s="173"/>
      <c r="B54" s="183"/>
      <c r="C54" s="184"/>
    </row>
    <row r="55" spans="1:3" x14ac:dyDescent="0.25">
      <c r="A55" s="46" t="s">
        <v>136</v>
      </c>
      <c r="B55" s="21"/>
      <c r="C55" s="187"/>
    </row>
    <row r="56" spans="1:3" x14ac:dyDescent="0.25">
      <c r="A56" s="123" t="s">
        <v>42</v>
      </c>
      <c r="B56" s="188" t="e">
        <f>+#REF!-#REF!</f>
        <v>#REF!</v>
      </c>
      <c r="C56" s="73"/>
    </row>
    <row r="57" spans="1:3" x14ac:dyDescent="0.25">
      <c r="A57" s="80"/>
      <c r="B57" s="188"/>
      <c r="C57" s="73"/>
    </row>
    <row r="58" spans="1:3" x14ac:dyDescent="0.25">
      <c r="A58" s="79" t="s">
        <v>281</v>
      </c>
      <c r="B58" s="3"/>
      <c r="C58" s="80"/>
    </row>
    <row r="59" spans="1:3" x14ac:dyDescent="0.25">
      <c r="A59" s="79" t="s">
        <v>282</v>
      </c>
      <c r="B59" s="3"/>
      <c r="C59" s="80"/>
    </row>
    <row r="60" spans="1:3" x14ac:dyDescent="0.25">
      <c r="A60" s="79" t="s">
        <v>283</v>
      </c>
      <c r="B60" s="3"/>
      <c r="C60" s="80"/>
    </row>
    <row r="61" spans="1:3" x14ac:dyDescent="0.25">
      <c r="A61" s="79" t="s">
        <v>284</v>
      </c>
      <c r="B61" s="3"/>
      <c r="C61" s="80"/>
    </row>
    <row r="62" spans="1:3" x14ac:dyDescent="0.25">
      <c r="A62" s="80"/>
      <c r="B62" s="3"/>
      <c r="C62" s="80"/>
    </row>
  </sheetData>
  <mergeCells count="11">
    <mergeCell ref="B8:C8"/>
    <mergeCell ref="A1:C1"/>
    <mergeCell ref="A2:C2"/>
    <mergeCell ref="A3:C3"/>
    <mergeCell ref="A4:C4"/>
    <mergeCell ref="A5:C5"/>
    <mergeCell ref="B10:C10"/>
    <mergeCell ref="B12:C12"/>
    <mergeCell ref="A23:C23"/>
    <mergeCell ref="A30:C30"/>
    <mergeCell ref="A36:C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RGF - Anexo 1 - Pessoal</vt:lpstr>
      <vt:lpstr>RGF - Anexo 2 - Dívida</vt:lpstr>
      <vt:lpstr>RGF - Anexo 3 - Garantias</vt:lpstr>
      <vt:lpstr>RGF - Anexo 4 - OP</vt:lpstr>
      <vt:lpstr>RGF - Anexo 5 - CX_RP</vt:lpstr>
      <vt:lpstr>Publicidade - LRFM</vt:lpstr>
      <vt:lpstr>RGF - Anexo 6 - Limites</vt:lpstr>
      <vt:lpstr>'RGF - Anexo 2 - Dívida'!Area_de_impressao</vt:lpstr>
      <vt:lpstr>'RGF - Anexo 5 - CX_RP'!Area_de_impressao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2021-05-24T19:21:12Z</cp:lastPrinted>
  <dcterms:created xsi:type="dcterms:W3CDTF">2021-02-23T18:35:02Z</dcterms:created>
  <dcterms:modified xsi:type="dcterms:W3CDTF">2023-03-10T12:04:40Z</dcterms:modified>
</cp:coreProperties>
</file>